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PRC 258 2022 TP 013 2022 AMPLIAÇÃO PSF JD SÃO PAULO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TIPOORCAMENTO" hidden="1">IF(VALUE([1]MENU!$O$3)=2,"Licitado","Proposto")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L3" i="1"/>
  <c r="L4" i="1"/>
  <c r="L6" i="1"/>
  <c r="L8" i="1"/>
  <c r="L16" i="1"/>
  <c r="L24" i="1"/>
  <c r="L32" i="1"/>
  <c r="L33" i="1"/>
  <c r="L39" i="1"/>
  <c r="L45" i="1"/>
  <c r="L49" i="1"/>
  <c r="L58" i="1"/>
  <c r="L63" i="1"/>
  <c r="L69" i="1"/>
  <c r="L71" i="1"/>
  <c r="L72" i="1"/>
  <c r="L70" i="1"/>
  <c r="L65" i="1"/>
  <c r="L66" i="1"/>
  <c r="L67" i="1"/>
  <c r="L68" i="1"/>
  <c r="L64" i="1"/>
  <c r="L60" i="1"/>
  <c r="L61" i="1"/>
  <c r="L62" i="1"/>
  <c r="L59" i="1"/>
  <c r="L51" i="1"/>
  <c r="L52" i="1"/>
  <c r="L53" i="1"/>
  <c r="L54" i="1"/>
  <c r="L55" i="1"/>
  <c r="L56" i="1"/>
  <c r="L57" i="1"/>
  <c r="L50" i="1"/>
  <c r="L47" i="1"/>
  <c r="L48" i="1"/>
  <c r="L46" i="1"/>
  <c r="L41" i="1"/>
  <c r="L42" i="1"/>
  <c r="L43" i="1"/>
  <c r="L44" i="1"/>
  <c r="L40" i="1"/>
  <c r="L35" i="1"/>
  <c r="L36" i="1"/>
  <c r="L37" i="1"/>
  <c r="L38" i="1"/>
  <c r="L34" i="1"/>
  <c r="L26" i="1"/>
  <c r="L27" i="1"/>
  <c r="L28" i="1"/>
  <c r="L29" i="1"/>
  <c r="L30" i="1"/>
  <c r="L31" i="1"/>
  <c r="L25" i="1"/>
  <c r="L18" i="1"/>
  <c r="L19" i="1"/>
  <c r="L20" i="1"/>
  <c r="L21" i="1"/>
  <c r="L22" i="1"/>
  <c r="L23" i="1"/>
  <c r="L17" i="1"/>
  <c r="L10" i="1"/>
  <c r="L11" i="1"/>
  <c r="L12" i="1"/>
  <c r="L13" i="1"/>
  <c r="L14" i="1"/>
  <c r="L15" i="1"/>
  <c r="L9" i="1"/>
  <c r="L7" i="1"/>
  <c r="L5" i="1"/>
  <c r="K71" i="1"/>
  <c r="K72" i="1"/>
  <c r="K70" i="1"/>
  <c r="K65" i="1"/>
  <c r="K66" i="1"/>
  <c r="K67" i="1"/>
  <c r="K68" i="1"/>
  <c r="K64" i="1"/>
  <c r="K60" i="1"/>
  <c r="K61" i="1"/>
  <c r="K62" i="1"/>
  <c r="K59" i="1"/>
  <c r="K51" i="1"/>
  <c r="K52" i="1"/>
  <c r="K53" i="1"/>
  <c r="K54" i="1"/>
  <c r="K55" i="1"/>
  <c r="K56" i="1"/>
  <c r="K57" i="1"/>
  <c r="K50" i="1"/>
  <c r="K47" i="1"/>
  <c r="K48" i="1"/>
  <c r="K46" i="1"/>
  <c r="K41" i="1"/>
  <c r="K42" i="1"/>
  <c r="K43" i="1"/>
  <c r="K44" i="1"/>
  <c r="K40" i="1"/>
  <c r="K35" i="1"/>
  <c r="K36" i="1"/>
  <c r="K37" i="1"/>
  <c r="K38" i="1"/>
  <c r="K34" i="1"/>
  <c r="K26" i="1"/>
  <c r="K27" i="1"/>
  <c r="K28" i="1"/>
  <c r="K29" i="1"/>
  <c r="K30" i="1"/>
  <c r="K31" i="1"/>
  <c r="K25" i="1"/>
  <c r="K18" i="1"/>
  <c r="K19" i="1"/>
  <c r="K20" i="1"/>
  <c r="K21" i="1"/>
  <c r="K22" i="1"/>
  <c r="K23" i="1"/>
  <c r="K17" i="1"/>
  <c r="K10" i="1"/>
  <c r="K11" i="1"/>
  <c r="K12" i="1"/>
  <c r="K13" i="1"/>
  <c r="K14" i="1"/>
  <c r="K15" i="1"/>
  <c r="K9" i="1"/>
  <c r="K7" i="1"/>
  <c r="K5" i="1"/>
</calcChain>
</file>

<file path=xl/sharedStrings.xml><?xml version="1.0" encoding="utf-8"?>
<sst xmlns="http://schemas.openxmlformats.org/spreadsheetml/2006/main" count="518" uniqueCount="224">
  <si>
    <t>Nível</t>
  </si>
  <si>
    <t>Nível Corrigido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</si>
  <si>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</si>
  <si>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</si>
  <si>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</si>
  <si>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</si>
  <si>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</si>
  <si>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</si>
  <si>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</si>
  <si>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</si>
  <si>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</si>
  <si>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</si>
  <si>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LOTE</t>
  </si>
  <si>
    <t>Meta</t>
  </si>
  <si>
    <t>1.</t>
  </si>
  <si>
    <t>SINAPI</t>
  </si>
  <si>
    <t>Ampliação PSF Jd. São Paulo</t>
  </si>
  <si>
    <t>BDI 1</t>
  </si>
  <si>
    <t>Nível 2</t>
  </si>
  <si>
    <t>1.1.</t>
  </si>
  <si>
    <t>Serviços Preliminares</t>
  </si>
  <si>
    <t>Serviço</t>
  </si>
  <si>
    <t>1.1.0.1.</t>
  </si>
  <si>
    <t>SETOP</t>
  </si>
  <si>
    <t>ED-50154</t>
  </si>
  <si>
    <t>FORNECIMENTO E COLOCAÇÃO DE PLACAS DE OBRAS EM CHAPA GALVANIZADA (4,00 X 2,00 M ) SÃO CONFECCIONADAS EM CHAPA GALVANIZADA 26. AS CHAPAS SERÃO AFIXADAS COM REBITES 410 E PARAFUSOS 3/8, EM UMA ESTRUTURA METÁLICA COM VIGA U 2" ENRIJECIDA E METALON 20MMX20MM,334</t>
  </si>
  <si>
    <t>U</t>
  </si>
  <si>
    <t>1.2.</t>
  </si>
  <si>
    <t>Projeto Estrutural</t>
  </si>
  <si>
    <t>1.2.0.1.</t>
  </si>
  <si>
    <t>CO-27427</t>
  </si>
  <si>
    <t>PROJETO EXECUTIVO DE ESTRUTURA DE CONCRETO</t>
  </si>
  <si>
    <t>PR A1</t>
  </si>
  <si>
    <t>1.3.</t>
  </si>
  <si>
    <t>Fundação</t>
  </si>
  <si>
    <t>1.3.0.1.</t>
  </si>
  <si>
    <t>101174</t>
  </si>
  <si>
    <t>ESTACA BROCA DE CONCRETO, DIÂMETRO DE 25CM, ESCAVAÇÃO MANUAL COM TRADO CONCHA, COM ARMADURA DE ARRANQUE. AF_05/2020</t>
  </si>
  <si>
    <t>M</t>
  </si>
  <si>
    <t>1.3.0.2.</t>
  </si>
  <si>
    <t>95581</t>
  </si>
  <si>
    <t>MONTAGEM DE ARMADURA DE ESTACAS, DIÂMETRO = 25,0 MM. AF_09/2021_P</t>
  </si>
  <si>
    <t>KG</t>
  </si>
  <si>
    <t>1.3.0.3.</t>
  </si>
  <si>
    <t>96526</t>
  </si>
  <si>
    <t>ESCAVAÇÃO MANUAL DE VALA PARA VIGA BALDRAME (SEM ESCAVAÇÃO PARA COLOCAÇÃO DE FÔRMAS). AF_06/2017</t>
  </si>
  <si>
    <t>M3</t>
  </si>
  <si>
    <t>1.3.0.4.</t>
  </si>
  <si>
    <t>96522</t>
  </si>
  <si>
    <t>ESCAVAÇÃO MANUAL PARA BLOCO DE COROAMENTO OU SAPATA (SEM ESCAVAÇÃO PARA COLOCAÇÃO DE FÔRMAS). AF_06/2017</t>
  </si>
  <si>
    <t>1.3.0.5.</t>
  </si>
  <si>
    <t>96546</t>
  </si>
  <si>
    <t>ARMAÇÃO DE BLOCO, VIGA BALDRAME OU SAPATA UTILIZANDO AÇO CA-50 DE 10 MM - MONTAGEM. AF_06/2017</t>
  </si>
  <si>
    <t>1.3.0.6.</t>
  </si>
  <si>
    <t>96555</t>
  </si>
  <si>
    <t>CONCRETAGEM DE BLOCOS DE COROAMENTO E VIGAS BALDRAME, FCK 30 MPA, COM USO DE JERICA  LANÇAMENTO, ADENSAMENTO E ACABAMENTO. AF_06/2017</t>
  </si>
  <si>
    <t>1.3.0.7.</t>
  </si>
  <si>
    <t>ED-50764</t>
  </si>
  <si>
    <t>REVESTIMENTO COM IMPERMEABILIZANTE EM DUAS (2) CAMADAS SOBREPOSTAS DE ARGAMASSA, TRAÇO 1:3 (CIMENTO E AREIA) COM ADITIVO IMPERMEABILIZANTE, ESP. 20MM, INCLUSIVE PINTURA COM DUAS (2) DEMÃOS COM EMULSÃO ASFÁLTICA</t>
  </si>
  <si>
    <t>m2</t>
  </si>
  <si>
    <t>1.4.</t>
  </si>
  <si>
    <t>Superestrutura</t>
  </si>
  <si>
    <t>1.4.0.1.</t>
  </si>
  <si>
    <t>92761</t>
  </si>
  <si>
    <t>ARMAÇÃO DE PILAR OU VIGA DE ESTRUTURA CONVENCIONAL DE CONCRETO ARMADO UTILIZANDO AÇO CA-50 DE 8,0 MM - MONTAGEM. AF_06/2022</t>
  </si>
  <si>
    <t>1.4.0.2.</t>
  </si>
  <si>
    <t>92263</t>
  </si>
  <si>
    <t>FABRICAÇÃO DE FÔRMA PARA PILARES E ESTRUTURAS SIMILARES, EM CHAPA DE MADEIRA COMPENSADA RESINADA, E = 17 MM. AF_09/2020</t>
  </si>
  <si>
    <t>M2</t>
  </si>
  <si>
    <t>1.4.0.3.</t>
  </si>
  <si>
    <t>103669</t>
  </si>
  <si>
    <t>CONCRETAGEM DE PILARES, FCK = 25 MPA,  COM USO DE BALDES - LANÇAMENTO, ADENSAMENTO E ACABAMENTO. AF_02/2022</t>
  </si>
  <si>
    <t>1.4.0.4.</t>
  </si>
  <si>
    <t>1.4.0.5.</t>
  </si>
  <si>
    <t>92265</t>
  </si>
  <si>
    <t>FABRICAÇÃO DE FÔRMA PARA VIGAS, EM CHAPA DE MADEIRA COMPENSADA RESINADA, E = 17 MM. AF_09/2020</t>
  </si>
  <si>
    <t>1.4.0.6.</t>
  </si>
  <si>
    <t>101964</t>
  </si>
  <si>
    <t>LAJE PRÉ-MOLDADA UNIDIRECIONAL, BIAPOIADA, PARA FORRO, ENCHIMENTO EM CERÂMICA, VIGOTA CONVENCIONAL, ALTURA TOTAL DA LAJE (ENCHIMENTO+CAPA) = (8+3). AF_11/2020</t>
  </si>
  <si>
    <t>1.4.0.7.</t>
  </si>
  <si>
    <t>103674</t>
  </si>
  <si>
    <t>CONCRETAGEM DE VIGAS E LAJES, FCK=25 MPA, PARA LAJES PREMOLDADAS COM USO DE BOMBA - LANÇAMENTO, ADENSAMENTO E ACABAMENTO. AF_02/2022</t>
  </si>
  <si>
    <t>1.5.</t>
  </si>
  <si>
    <t>Alvenaria</t>
  </si>
  <si>
    <t>1.5.0.1.</t>
  </si>
  <si>
    <t>103324</t>
  </si>
  <si>
    <t>ALVENARIA DE VEDAÇÃO DE BLOCOS CERÂMICOS FURADOS NA VERTICAL DE 14X19X39 CM (ESPESSURA 14 CM) E ARGAMASSA DE ASSENTAMENTO COM PREPARO EM BETONEIRA. AF_12/2021</t>
  </si>
  <si>
    <t>1.5.0.2.</t>
  </si>
  <si>
    <t>93187</t>
  </si>
  <si>
    <t>VERGA MOLDADA IN LOCO EM CONCRETO PARA JANELAS COM MAIS DE 1,5 M DE VÃO. AF_03/2016</t>
  </si>
  <si>
    <t>1.5.0.3.</t>
  </si>
  <si>
    <t>93195</t>
  </si>
  <si>
    <t>CONTRAVERGA PRÉ-MOLDADA PARA VÃOS DE MAIS DE 1,5 M DE COMPRIMENTO. AF_03/2016</t>
  </si>
  <si>
    <t>1.5.0.4.</t>
  </si>
  <si>
    <t>93182</t>
  </si>
  <si>
    <t>VERGA PRÉ-MOLDADA PARA JANELAS COM ATÉ 1,5 M DE VÃO. AF_03/2016</t>
  </si>
  <si>
    <t>1.5.0.5.</t>
  </si>
  <si>
    <t>93194</t>
  </si>
  <si>
    <t>CONTRAVERGA PRÉ-MOLDADA PARA VÃOS DE ATÉ 1,5 M DE COMPRIMENTO. AF_03/2016</t>
  </si>
  <si>
    <t>1.5.0.6.</t>
  </si>
  <si>
    <t>93188</t>
  </si>
  <si>
    <t>VERGA MOLDADA IN LOCO EM CONCRETO PARA PORTAS COM ATÉ 1,5 M DE VÃO. AF_03/2016</t>
  </si>
  <si>
    <t>1.5.0.7.</t>
  </si>
  <si>
    <t>93189</t>
  </si>
  <si>
    <t>VERGA MOLDADA IN LOCO EM CONCRETO PARA PORTAS COM MAIS DE 1,5 M DE VÃO. AF_03/2016</t>
  </si>
  <si>
    <t>1.6.</t>
  </si>
  <si>
    <t>Revestimentos</t>
  </si>
  <si>
    <t>Nível 3</t>
  </si>
  <si>
    <t>1.6.1.</t>
  </si>
  <si>
    <t>Pisos</t>
  </si>
  <si>
    <t>1.6.1.1.</t>
  </si>
  <si>
    <t>96386</t>
  </si>
  <si>
    <t>EXECUÇÃO E COMPACTAÇÃO DE ATERRO COM SOLO PREDOMINANTEMENTE ARENOSO - EXCLUSIVE SOLO, ESCAVAÇÃO, CARGA E TRANSPORTE. AF_11/2019</t>
  </si>
  <si>
    <t>1.6.1.2.</t>
  </si>
  <si>
    <t>87757</t>
  </si>
  <si>
    <t>CONTRAPISO EM ARGAMASSA TRAÇO 1:4 (CIMENTO E AREIA), PREPARO MANUAL, APLICADO EM ÁREAS MOLHADAS SOBRE IMPERMEABILIZAÇÃO, ACABAMENTO NÃO REFORÇADO, ESPESSURA 3CM. AF_07/2021</t>
  </si>
  <si>
    <t>1.6.1.3.</t>
  </si>
  <si>
    <t>98560</t>
  </si>
  <si>
    <t>IMPERMEABILIZAÇÃO DE PISO COM ARGAMASSA DE CIMENTO E AREIA, COM ADITIVO IMPERMEABILIZANTE, E = 2CM. AF_06/2018</t>
  </si>
  <si>
    <t>1.6.1.4.</t>
  </si>
  <si>
    <t>101727</t>
  </si>
  <si>
    <t>PISO VINÍLICO SEMI-FLEXÍVEL EM PLACAS, PADRÃO LISO, ESPESSURA 3,2 MM, FIXADO COM COLA. AF_09/2020</t>
  </si>
  <si>
    <t>1.6.1.5.</t>
  </si>
  <si>
    <t>ED-50724</t>
  </si>
  <si>
    <t>REVESTIMENTO COM CERÂMICA APLICADO EM PISO, ACABAMENTO ESMALTADO, AMBIENTE INTERNO, PADRÃO EXTRA, DIMENSÃO DA PEÇA ATÉ 2025 CM2, PEI IV, ASSENTAMENTO COM ARGAMASSA INDUSTRIALIZADA, INCLUSIVE REJUNTAMENTO</t>
  </si>
  <si>
    <t>1.6.2.</t>
  </si>
  <si>
    <t>Paredes</t>
  </si>
  <si>
    <t>1.6.2.1.</t>
  </si>
  <si>
    <t>87871</t>
  </si>
  <si>
    <t>CHAPISCO APLICADO SOMENTE EM ESTRUTURAS DE CONCRETO EM ALVENARIAS INTERNAS, COM DESEMPENADEIRA DENTADA. ARGAMASSA INDUSTRIALIZADA COM PREPARO MANUAL. AF_06/2014</t>
  </si>
  <si>
    <t>1.6.2.2.</t>
  </si>
  <si>
    <t>ED-50761</t>
  </si>
  <si>
    <t>REBOCO COM ARGAMASSA, TRAÇO 1:2:8 (CIMENTO, CAL E AREIA), ESP. 20MM, APLICAÇÃO MANUAL, PREPARO MECÂNICO</t>
  </si>
  <si>
    <t>1.6.2.3.</t>
  </si>
  <si>
    <t>88489</t>
  </si>
  <si>
    <t>APLICAÇÃO MANUAL DE PINTURA COM TINTA LÁTEX ACRÍLICA EM PAREDES, DUAS DEMÃOS. AF_06/2014</t>
  </si>
  <si>
    <t>1.6.2.4.</t>
  </si>
  <si>
    <t>87527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</si>
  <si>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</si>
  <si>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>1.6.2.5.</t>
  </si>
  <si>
    <t>ED-9081</t>
  </si>
  <si>
    <t>REVESTIMENTO COM CERÂMICA APLICADO EM PAREDE, ACABAMENTO ESMALTADO, AMBIENTE INTERNO/EXTERNO, PADRÃO EXTRA, DIMENSÃO DA PEÇA ATÉ 2025 CM2, PEI III, ASSENTAMENTO COM ARGAMASSA INDUSTRIALIZADA, INCLUSIVE REJUNTAMENTO</t>
  </si>
  <si>
    <t>1.6.3.</t>
  </si>
  <si>
    <t>Teto</t>
  </si>
  <si>
    <t>1.6.3.1.</t>
  </si>
  <si>
    <t>87411</t>
  </si>
  <si>
    <t>APLICAÇÃO MANUAL DE GESSO DESEMPENADO (SEM TALISCAS) EM TETO DE AMBIENTES DE ÁREA MAIOR QUE 10M², ESPESSURA DE 0,5CM. AF_06/2014</t>
  </si>
  <si>
    <t>1.6.3.2.</t>
  </si>
  <si>
    <t>ED-50506</t>
  </si>
  <si>
    <t>LIXAMENTO MANUAL EM TETO PARA REMOÇÃO DE TINTA</t>
  </si>
  <si>
    <t>1.6.3.3.</t>
  </si>
  <si>
    <t>ED-50499</t>
  </si>
  <si>
    <t>PINTURA LÁTEX (PVA) EM TETO, DUAS (2) DEMÃOS, EXCLUSIVE SELADOR ACRÍLICO E MASSA ACRÍLICA/CORRIDA (PVA)</t>
  </si>
  <si>
    <t>1.7.</t>
  </si>
  <si>
    <t>Instalações Hidrossanitárias</t>
  </si>
  <si>
    <t>1.7.0.1.</t>
  </si>
  <si>
    <t>95469</t>
  </si>
  <si>
    <t>VASO SANITARIO SIFONADO CONVENCIONAL COM  LOUÇA BRANCA - FORNECIMENTO E INSTALAÇÃO. AF_01/2020</t>
  </si>
  <si>
    <t>UN</t>
  </si>
  <si>
    <t>1.7.0.2.</t>
  </si>
  <si>
    <t>95544</t>
  </si>
  <si>
    <t>PAPELEIRA DE PAREDE EM METAL CROMADO SEM TAMPA, INCLUSO FIXAÇÃO. AF_01/2020</t>
  </si>
  <si>
    <t>1.7.0.3.</t>
  </si>
  <si>
    <t>86902</t>
  </si>
  <si>
    <t>LAVATÓRIO LOUÇA BRANCA COM COLUNA, *44 X 35,5* CM, PADRÃO POPULAR - FORNECIMENTO E INSTALAÇÃO. AF_01/2020</t>
  </si>
  <si>
    <t>1.7.0.4.</t>
  </si>
  <si>
    <t>ED-48182</t>
  </si>
  <si>
    <t>DISPENSER EM PLÁSTICO PARA PAPEL TOALHA 2 OU 3 FOLHAS</t>
  </si>
  <si>
    <t>1.7.0.5.</t>
  </si>
  <si>
    <t>ED-48188</t>
  </si>
  <si>
    <t>SABONETEIRA PLASTICA TIPO DISPENSER PARA SABONETE LIQUIDO COM RESERVATORIO 800 ML</t>
  </si>
  <si>
    <t>1.7.0.6.</t>
  </si>
  <si>
    <t>86883</t>
  </si>
  <si>
    <t>SIFÃO DO TIPO FLEXÍVEL EM PVC 1  X 1.1/2  - FORNECIMENTO E INSTALAÇÃO. AF_01/2020</t>
  </si>
  <si>
    <t>1.7.0.7.</t>
  </si>
  <si>
    <t>ED-49952</t>
  </si>
  <si>
    <t>RALO SIFONADO PVC CÔNICO ALTURA REGULÁVEL 100 X 40 MM COM GRELHA METÁLICA</t>
  </si>
  <si>
    <t>un</t>
  </si>
  <si>
    <t>1.7.0.8.</t>
  </si>
  <si>
    <t>99635</t>
  </si>
  <si>
    <t>VÁLVULA DE DESCARGA METÁLICA, BASE 1 1/2", ACABAMENTO METALICO CROMADO - FORNECIMENTO E INSTALAÇÃO. AF_08/2021</t>
  </si>
  <si>
    <t>1.8.</t>
  </si>
  <si>
    <t>Intalações Elétricas</t>
  </si>
  <si>
    <t>1.8.0.1.</t>
  </si>
  <si>
    <t>ED-13357</t>
  </si>
  <si>
    <t>LUMINÁRIA PLAFON REDONDO DE VIDRO JATEADO REDONDO COMPLETA, DIÂMETRO 25 CM, PARA UMA (1) LÂMPADA LED, POTÊNCIA 15W, BULBO A65, FORNECIMENTO E INSTALAÇÃO, INCLUSIVE BASE E LÂMPADA</t>
  </si>
  <si>
    <t>1.8.0.2.</t>
  </si>
  <si>
    <t>91953</t>
  </si>
  <si>
    <t>INTERRUPTOR SIMPLES (1 MÓDULO), 10A/250V, INCLUINDO SUPORTE E PLACA - FORNECIMENTO E INSTALAÇÃO. AF_12/2015</t>
  </si>
  <si>
    <t>1.8.0.3.</t>
  </si>
  <si>
    <t>91961</t>
  </si>
  <si>
    <t>INTERRUPTOR PARALELO (2 MÓDULOS), 10A/250V, INCLUINDO SUPORTE E PLACA - FORNECIMENTO E INSTALAÇÃO. AF_12/2015</t>
  </si>
  <si>
    <t>1.8.0.4.</t>
  </si>
  <si>
    <t>ED-49414</t>
  </si>
  <si>
    <t>ELETRODUTO FLEXÍVEL CORRUGADO, PVC, ANTI-CHAMA, DN 25MM (3/4"), APLICADO EM ALVENARIA, INCLUSIVE RASGO</t>
  </si>
  <si>
    <t>m</t>
  </si>
  <si>
    <t>1.9.</t>
  </si>
  <si>
    <t>Cobertura</t>
  </si>
  <si>
    <t>1.9.0.1.</t>
  </si>
  <si>
    <t>100367</t>
  </si>
  <si>
    <t>FABRICAÇÃO E INSTALAÇÃO DE MEIA TESOURA DE MADEIRA NÃO APARELHADA, COM VÃO DE 3 M, PARA TELHA ONDULADA DE FIBROCIMENTO, ALUMÍNIO, PLÁSTICA OU TERMOACÚSTICA, INCLUSO IÇAMENTO. AF_07/2019</t>
  </si>
  <si>
    <t>1.9.0.2.</t>
  </si>
  <si>
    <t>94213</t>
  </si>
  <si>
    <t>TELHAMENTO COM TELHA DE AÇO/ALUMÍNIO E = 0,5 MM, COM ATÉ 2 ÁGUAS, INCLUSO IÇAMENTO. AF_07/2019</t>
  </si>
  <si>
    <t>1.9.0.3.</t>
  </si>
  <si>
    <t>94227</t>
  </si>
  <si>
    <t>CALHA EM CHAPA DE AÇO GALVANIZADO NÚMERO 24, DESENVOLVIMENTO DE 33 CM, INCLUSO TRANSPORTE VERTICAL. AF_07/2019</t>
  </si>
  <si>
    <t>1.9.0.4.</t>
  </si>
  <si>
    <t>ED-50682</t>
  </si>
  <si>
    <t>RUFO E CONTRA-RUFO EM CHAPA GALVANIZADA, ESP. 0,5MM (GSG-26), COM DESENVOLVIMENTO DE 15CM, INCLUSIVE IÇAMENTO MANUAL VERTICAL</t>
  </si>
  <si>
    <t>1.9.0.5.</t>
  </si>
  <si>
    <t>ED-50667</t>
  </si>
  <si>
    <t>CHAPIM EM CHAPA GALVANIZADA, COM PINGADEIRA, ESP. 0,65MM (GSG-24), COM DESENVOLVIMENTO DE 35CM, INCLUSIVE IÇAMENTO MANUAL VERTICAL</t>
  </si>
  <si>
    <t>1.10.</t>
  </si>
  <si>
    <t>Esquadrias</t>
  </si>
  <si>
    <t>1.10.0.1.</t>
  </si>
  <si>
    <t>94559</t>
  </si>
  <si>
    <t>JANELA DE AÇO TIPO BASCULANTE PARA VIDROS, COM BATENTE, FERRAGENS E PINTURA ANTICORROSIVA. EXCLUSIVE VIDROS, ACABAMENTO, ALIZAR E CONTRAMARCO. FORNECIMENTO E INSTALAÇÃO. AF_12/2019</t>
  </si>
  <si>
    <t>1.10.0.2.</t>
  </si>
  <si>
    <t>ED-50973</t>
  </si>
  <si>
    <t>PORTA COMPLETA, ESTRUTURA E MARCO EM CHAPA DOBRADA - 80 X 210 CM</t>
  </si>
  <si>
    <t>1.10.0.3.</t>
  </si>
  <si>
    <t>102185</t>
  </si>
  <si>
    <t>PORTA DE ABRIR COM MOLA HIDRÁULICA, EM VIDRO TEMPERADO, 2 FOLHAS DE 90X210 CM, ESPESSURA DD 10MM, INCLUSIVE ACESSÓRIOS. AF_01/2021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</si>
</sst>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\-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lightUp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42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2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58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164" fontId="3" fillId="2" borderId="3" xfId="1" applyNumberFormat="1" applyFont="1" applyFill="1" applyBorder="1" applyAlignment="1" applyProtection="1">
      <alignment horizontal="center" vertical="center"/>
    </xf>
    <xf numFmtId="10" fontId="3" fillId="2" borderId="3" xfId="2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 shrinkToFit="1"/>
    </xf>
    <xf numFmtId="0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 shrinkToFit="1"/>
    </xf>
    <xf numFmtId="49" fontId="0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" xfId="0" applyNumberFormat="1" applyFont="1" applyFill="1" applyBorder="1" applyAlignment="1" applyProtection="1">
      <alignment horizontal="left" vertical="center" wrapText="1"/>
      <protection locked="0"/>
    </xf>
    <xf numFmtId="0" fontId="0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1" applyNumberFormat="1" applyFont="1" applyFill="1" applyBorder="1" applyAlignment="1" applyProtection="1">
      <alignment vertical="center" shrinkToFit="1"/>
    </xf>
    <xf numFmtId="43" fontId="0" fillId="4" borderId="7" xfId="1" applyFont="1" applyFill="1" applyBorder="1" applyAlignment="1" applyProtection="1">
      <alignment vertical="center" wrapText="1"/>
      <protection locked="0"/>
    </xf>
    <xf numFmtId="10" fontId="0" fillId="3" borderId="7" xfId="2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1" applyNumberFormat="1" applyFont="1" applyFill="1" applyBorder="1" applyAlignment="1" applyProtection="1">
      <alignment horizontal="center" vertical="center" shrinkToFit="1"/>
    </xf>
    <xf numFmtId="49" fontId="5" fillId="4" borderId="7" xfId="3" applyNumberFormat="1" applyFont="1" applyFill="1" applyBorder="1" applyAlignment="1" applyProtection="1">
      <alignment horizontal="center" vertical="center" wrapText="1"/>
      <protection locked="0"/>
    </xf>
    <xf numFmtId="49" fontId="0" fillId="4" borderId="7" xfId="3" applyNumberFormat="1" applyFont="1" applyFill="1" applyBorder="1" applyAlignment="1" applyProtection="1">
      <alignment horizontal="center" vertical="center" wrapText="1"/>
      <protection locked="0"/>
    </xf>
    <xf numFmtId="49" fontId="1" fillId="4" borderId="7" xfId="4" applyNumberFormat="1" applyFont="1" applyFill="1" applyBorder="1" applyAlignment="1" applyProtection="1">
      <alignment horizontal="center" vertical="center" wrapText="1"/>
      <protection locked="0"/>
    </xf>
    <xf numFmtId="0" fontId="0" fillId="5" borderId="2" xfId="0" applyFont="1" applyFill="1" applyBorder="1"/>
    <xf numFmtId="0" fontId="0" fillId="5" borderId="4" xfId="0" applyFont="1" applyFill="1" applyBorder="1" applyProtection="1"/>
    <xf numFmtId="0" fontId="0" fillId="5" borderId="3" xfId="0" applyFont="1" applyFill="1" applyBorder="1"/>
    <xf numFmtId="0" fontId="0" fillId="5" borderId="4" xfId="0" applyFont="1" applyFill="1" applyBorder="1"/>
    <xf numFmtId="0" fontId="7" fillId="6" borderId="5" xfId="0" applyNumberFormat="1" applyFont="1" applyFill="1" applyBorder="1" applyAlignment="1" applyProtection="1">
      <alignment horizontal="center" vertical="center" wrapText="1"/>
    </xf>
    <xf numFmtId="0" fontId="2" fillId="6" borderId="6" xfId="0" applyNumberFormat="1" applyFont="1" applyFill="1" applyBorder="1" applyAlignment="1">
      <alignment vertical="center" wrapText="1" shrinkToFit="1"/>
    </xf>
    <xf numFmtId="49" fontId="2" fillId="7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7" xfId="0" applyNumberFormat="1" applyFont="1" applyFill="1" applyBorder="1" applyAlignment="1" applyProtection="1">
      <alignment horizontal="left" vertical="center" wrapText="1"/>
      <protection locked="0"/>
    </xf>
    <xf numFmtId="0" fontId="2" fillId="8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7" xfId="1" applyNumberFormat="1" applyFont="1" applyFill="1" applyBorder="1" applyAlignment="1" applyProtection="1">
      <alignment vertical="center" shrinkToFit="1"/>
    </xf>
    <xf numFmtId="43" fontId="2" fillId="8" borderId="7" xfId="1" applyFont="1" applyFill="1" applyBorder="1" applyAlignment="1" applyProtection="1">
      <alignment vertical="center" wrapText="1"/>
      <protection locked="0"/>
    </xf>
    <xf numFmtId="10" fontId="2" fillId="7" borderId="7" xfId="2" applyNumberFormat="1" applyFont="1" applyFill="1" applyBorder="1" applyAlignment="1" applyProtection="1">
      <alignment horizontal="center" vertical="center" wrapText="1"/>
      <protection locked="0"/>
    </xf>
    <xf numFmtId="164" fontId="2" fillId="6" borderId="8" xfId="1" applyNumberFormat="1" applyFont="1" applyFill="1" applyBorder="1" applyAlignment="1" applyProtection="1">
      <alignment horizontal="center" vertical="center" shrinkToFit="1"/>
    </xf>
    <xf numFmtId="0" fontId="7" fillId="9" borderId="5" xfId="0" applyNumberFormat="1" applyFont="1" applyFill="1" applyBorder="1" applyAlignment="1" applyProtection="1">
      <alignment horizontal="center" vertical="center" wrapText="1"/>
    </xf>
    <xf numFmtId="0" fontId="2" fillId="9" borderId="6" xfId="0" applyNumberFormat="1" applyFont="1" applyFill="1" applyBorder="1" applyAlignment="1">
      <alignment vertical="center" wrapText="1" shrinkToFit="1"/>
    </xf>
    <xf numFmtId="49" fontId="2" fillId="10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7" xfId="0" applyNumberFormat="1" applyFont="1" applyFill="1" applyBorder="1" applyAlignment="1" applyProtection="1">
      <alignment horizontal="left" vertical="center" wrapText="1"/>
      <protection locked="0"/>
    </xf>
    <xf numFmtId="0" fontId="2" fillId="11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9" borderId="7" xfId="1" applyNumberFormat="1" applyFont="1" applyFill="1" applyBorder="1" applyAlignment="1" applyProtection="1">
      <alignment vertical="center" shrinkToFit="1"/>
    </xf>
    <xf numFmtId="43" fontId="2" fillId="11" borderId="7" xfId="1" applyFont="1" applyFill="1" applyBorder="1" applyAlignment="1" applyProtection="1">
      <alignment vertical="center" wrapText="1"/>
      <protection locked="0"/>
    </xf>
    <xf numFmtId="10" fontId="2" fillId="10" borderId="7" xfId="2" applyNumberFormat="1" applyFont="1" applyFill="1" applyBorder="1" applyAlignment="1" applyProtection="1">
      <alignment horizontal="center" vertical="center" wrapText="1"/>
      <protection locked="0"/>
    </xf>
    <xf numFmtId="164" fontId="2" fillId="9" borderId="8" xfId="1" applyNumberFormat="1" applyFont="1" applyFill="1" applyBorder="1" applyAlignment="1" applyProtection="1">
      <alignment horizontal="center" vertical="center" shrinkToFit="1"/>
    </xf>
    <xf numFmtId="0" fontId="7" fillId="12" borderId="5" xfId="0" applyNumberFormat="1" applyFont="1" applyFill="1" applyBorder="1" applyAlignment="1" applyProtection="1">
      <alignment horizontal="center" vertical="center" wrapText="1"/>
    </xf>
    <xf numFmtId="0" fontId="2" fillId="12" borderId="6" xfId="0" applyNumberFormat="1" applyFont="1" applyFill="1" applyBorder="1" applyAlignment="1">
      <alignment vertical="center" wrapText="1" shrinkToFit="1"/>
    </xf>
    <xf numFmtId="49" fontId="2" fillId="13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1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14" borderId="7" xfId="0" applyNumberFormat="1" applyFont="1" applyFill="1" applyBorder="1" applyAlignment="1" applyProtection="1">
      <alignment horizontal="left" vertical="center" wrapText="1"/>
      <protection locked="0"/>
    </xf>
    <xf numFmtId="0" fontId="2" fillId="14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12" borderId="7" xfId="1" applyNumberFormat="1" applyFont="1" applyFill="1" applyBorder="1" applyAlignment="1" applyProtection="1">
      <alignment vertical="center" shrinkToFit="1"/>
    </xf>
    <xf numFmtId="43" fontId="2" fillId="14" borderId="7" xfId="1" applyFont="1" applyFill="1" applyBorder="1" applyAlignment="1" applyProtection="1">
      <alignment vertical="center" wrapText="1"/>
      <protection locked="0"/>
    </xf>
    <xf numFmtId="10" fontId="2" fillId="13" borderId="7" xfId="2" applyNumberFormat="1" applyFont="1" applyFill="1" applyBorder="1" applyAlignment="1" applyProtection="1">
      <alignment horizontal="center" vertical="center" wrapText="1"/>
      <protection locked="0"/>
    </xf>
    <xf numFmtId="164" fontId="2" fillId="12" borderId="8" xfId="1" applyNumberFormat="1" applyFont="1" applyFill="1" applyBorder="1" applyAlignment="1" applyProtection="1">
      <alignment horizontal="center" vertical="center" shrinkToFit="1"/>
    </xf>
    <xf numFmtId="0" fontId="3" fillId="2" borderId="2" xfId="0" applyNumberFormat="1" applyFont="1" applyFill="1" applyBorder="1" applyAlignment="1" applyProtection="1">
      <alignment horizontal="left" vertical="center" wrapText="1"/>
    </xf>
  </cellXfs>
  <cellStyles count="5">
    <cellStyle name="Normal" xfId="0" builtinId="0"/>
    <cellStyle name="Normal 4" xfId="4"/>
    <cellStyle name="Normal 4 2" xfId="3"/>
    <cellStyle name="Porcentagem" xfId="2" builtinId="5"/>
    <cellStyle name="Vírgula" xfId="1" builtinId="3"/>
  </cellStyles>
  <dxfs count="150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%20Nalini/Desktop/Prefeitura%20OF/Projetos/PSF%20Jd.%20S&#227;o%20Paulo/Planilhas/planilha-multipla-v3-05/PLANILHA%20M&#218;LTIPLA%20PSF%20JARDIM%20S&#195;O%20PAU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selection activeCell="L3" sqref="L3"/>
    </sheetView>
  </sheetViews>
  <sheetFormatPr defaultRowHeight="15" x14ac:dyDescent="0.25"/>
  <cols>
    <col min="5" max="5" width="9.42578125" customWidth="1"/>
    <col min="6" max="6" width="93.7109375" customWidth="1"/>
    <col min="8" max="8" width="10.7109375" customWidth="1"/>
    <col min="9" max="9" width="14.140625" customWidth="1"/>
    <col min="10" max="10" width="7.28515625" customWidth="1"/>
    <col min="11" max="11" width="14.5703125" customWidth="1"/>
    <col min="12" max="12" width="11.85546875" customWidth="1"/>
  </cols>
  <sheetData>
    <row r="1" spans="1:12" ht="25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4" t="s">
        <v>12</v>
      </c>
      <c r="B2" s="4" t="s">
        <v>12</v>
      </c>
      <c r="C2" s="57">
        <v>0</v>
      </c>
      <c r="D2" s="57"/>
      <c r="E2" s="57"/>
      <c r="F2" s="57"/>
      <c r="G2" s="5"/>
      <c r="H2" s="6"/>
      <c r="I2" s="6"/>
      <c r="J2" s="7"/>
      <c r="K2" s="6"/>
      <c r="L2" s="8">
        <f>SUM(L3)</f>
        <v>89189.31</v>
      </c>
    </row>
    <row r="3" spans="1:12" x14ac:dyDescent="0.25">
      <c r="A3" s="9" t="s">
        <v>13</v>
      </c>
      <c r="B3" s="27" t="s">
        <v>13</v>
      </c>
      <c r="C3" s="28" t="s">
        <v>14</v>
      </c>
      <c r="D3" s="29"/>
      <c r="E3" s="30"/>
      <c r="F3" s="31" t="s">
        <v>16</v>
      </c>
      <c r="G3" s="32"/>
      <c r="H3" s="33"/>
      <c r="I3" s="34"/>
      <c r="J3" s="35"/>
      <c r="K3" s="33"/>
      <c r="L3" s="36">
        <f>SUM(L4,L6,L8,L16,L24,L32,L49,L58,L63,L69)</f>
        <v>89189.31</v>
      </c>
    </row>
    <row r="4" spans="1:12" x14ac:dyDescent="0.25">
      <c r="A4" s="9" t="s">
        <v>18</v>
      </c>
      <c r="B4" s="37" t="s">
        <v>18</v>
      </c>
      <c r="C4" s="38" t="s">
        <v>19</v>
      </c>
      <c r="D4" s="39"/>
      <c r="E4" s="40"/>
      <c r="F4" s="41" t="s">
        <v>20</v>
      </c>
      <c r="G4" s="42"/>
      <c r="H4" s="43"/>
      <c r="I4" s="44"/>
      <c r="J4" s="45"/>
      <c r="K4" s="43"/>
      <c r="L4" s="46">
        <f>SUM(L5)</f>
        <v>2214.94</v>
      </c>
    </row>
    <row r="5" spans="1:12" ht="60" x14ac:dyDescent="0.25">
      <c r="A5" s="9" t="s">
        <v>21</v>
      </c>
      <c r="B5" s="10" t="s">
        <v>21</v>
      </c>
      <c r="C5" s="11" t="s">
        <v>22</v>
      </c>
      <c r="D5" s="12" t="s">
        <v>23</v>
      </c>
      <c r="E5" s="20" t="s">
        <v>24</v>
      </c>
      <c r="F5" s="14" t="s">
        <v>25</v>
      </c>
      <c r="G5" s="15" t="s">
        <v>26</v>
      </c>
      <c r="H5" s="16">
        <v>1</v>
      </c>
      <c r="I5" s="17">
        <v>1792.75</v>
      </c>
      <c r="J5" s="18" t="s">
        <v>17</v>
      </c>
      <c r="K5" s="16">
        <f>ROUND(I5*1.2355,2)</f>
        <v>2214.94</v>
      </c>
      <c r="L5" s="19">
        <f>ROUND(H5*K5,2)</f>
        <v>2214.94</v>
      </c>
    </row>
    <row r="6" spans="1:12" x14ac:dyDescent="0.25">
      <c r="A6" s="9" t="s">
        <v>18</v>
      </c>
      <c r="B6" s="37" t="s">
        <v>18</v>
      </c>
      <c r="C6" s="38" t="s">
        <v>27</v>
      </c>
      <c r="D6" s="39"/>
      <c r="E6" s="40"/>
      <c r="F6" s="41" t="s">
        <v>28</v>
      </c>
      <c r="G6" s="42"/>
      <c r="H6" s="43"/>
      <c r="I6" s="44"/>
      <c r="J6" s="45"/>
      <c r="K6" s="43"/>
      <c r="L6" s="46">
        <f>SUM(L7)</f>
        <v>2922.74</v>
      </c>
    </row>
    <row r="7" spans="1:12" x14ac:dyDescent="0.25">
      <c r="A7" s="9" t="s">
        <v>21</v>
      </c>
      <c r="B7" s="10" t="s">
        <v>21</v>
      </c>
      <c r="C7" s="11" t="s">
        <v>29</v>
      </c>
      <c r="D7" s="12" t="s">
        <v>23</v>
      </c>
      <c r="E7" s="21" t="s">
        <v>30</v>
      </c>
      <c r="F7" s="14" t="s">
        <v>31</v>
      </c>
      <c r="G7" s="15" t="s">
        <v>32</v>
      </c>
      <c r="H7" s="16">
        <v>2</v>
      </c>
      <c r="I7" s="17">
        <v>1182.82</v>
      </c>
      <c r="J7" s="18" t="s">
        <v>17</v>
      </c>
      <c r="K7" s="16">
        <f>ROUND(I7*1.2355,2)</f>
        <v>1461.37</v>
      </c>
      <c r="L7" s="19">
        <f>ROUND(H7*K7,2)</f>
        <v>2922.74</v>
      </c>
    </row>
    <row r="8" spans="1:12" x14ac:dyDescent="0.25">
      <c r="A8" s="9" t="s">
        <v>18</v>
      </c>
      <c r="B8" s="37" t="s">
        <v>18</v>
      </c>
      <c r="C8" s="38" t="s">
        <v>33</v>
      </c>
      <c r="D8" s="39"/>
      <c r="E8" s="40"/>
      <c r="F8" s="41" t="s">
        <v>34</v>
      </c>
      <c r="G8" s="42"/>
      <c r="H8" s="43"/>
      <c r="I8" s="44"/>
      <c r="J8" s="45"/>
      <c r="K8" s="43"/>
      <c r="L8" s="46">
        <f>SUM(L9:L15)</f>
        <v>8168.67</v>
      </c>
    </row>
    <row r="9" spans="1:12" ht="30" x14ac:dyDescent="0.25">
      <c r="A9" s="9" t="s">
        <v>21</v>
      </c>
      <c r="B9" s="10" t="s">
        <v>21</v>
      </c>
      <c r="C9" s="11" t="s">
        <v>35</v>
      </c>
      <c r="D9" s="12" t="s">
        <v>15</v>
      </c>
      <c r="E9" s="20" t="s">
        <v>36</v>
      </c>
      <c r="F9" s="14" t="s">
        <v>37</v>
      </c>
      <c r="G9" s="15" t="s">
        <v>38</v>
      </c>
      <c r="H9" s="16">
        <v>24</v>
      </c>
      <c r="I9" s="17">
        <v>82.14</v>
      </c>
      <c r="J9" s="18" t="s">
        <v>17</v>
      </c>
      <c r="K9" s="16">
        <f>ROUND(I9*1.2355,2)</f>
        <v>101.48</v>
      </c>
      <c r="L9" s="19">
        <f>ROUND(H9*K9,2)</f>
        <v>2435.52</v>
      </c>
    </row>
    <row r="10" spans="1:12" x14ac:dyDescent="0.25">
      <c r="A10" s="9" t="s">
        <v>21</v>
      </c>
      <c r="B10" s="10" t="s">
        <v>21</v>
      </c>
      <c r="C10" s="11" t="s">
        <v>39</v>
      </c>
      <c r="D10" s="12" t="s">
        <v>15</v>
      </c>
      <c r="E10" s="20" t="s">
        <v>40</v>
      </c>
      <c r="F10" s="14" t="s">
        <v>41</v>
      </c>
      <c r="G10" s="15" t="s">
        <v>42</v>
      </c>
      <c r="H10" s="16">
        <v>120</v>
      </c>
      <c r="I10" s="17">
        <v>12.56</v>
      </c>
      <c r="J10" s="18" t="s">
        <v>17</v>
      </c>
      <c r="K10" s="16">
        <f t="shared" ref="K10:K15" si="0">ROUND(I10*1.2355,2)</f>
        <v>15.52</v>
      </c>
      <c r="L10" s="19">
        <f t="shared" ref="L10:L15" si="1">ROUND(H10*K10,2)</f>
        <v>1862.4</v>
      </c>
    </row>
    <row r="11" spans="1:12" ht="30" x14ac:dyDescent="0.25">
      <c r="A11" s="9" t="s">
        <v>21</v>
      </c>
      <c r="B11" s="10" t="s">
        <v>21</v>
      </c>
      <c r="C11" s="11" t="s">
        <v>43</v>
      </c>
      <c r="D11" s="12" t="s">
        <v>15</v>
      </c>
      <c r="E11" s="20" t="s">
        <v>44</v>
      </c>
      <c r="F11" s="14" t="s">
        <v>45</v>
      </c>
      <c r="G11" s="15" t="s">
        <v>46</v>
      </c>
      <c r="H11" s="16">
        <v>0.9</v>
      </c>
      <c r="I11" s="17">
        <v>271.45999999999998</v>
      </c>
      <c r="J11" s="18" t="s">
        <v>17</v>
      </c>
      <c r="K11" s="16">
        <f t="shared" si="0"/>
        <v>335.39</v>
      </c>
      <c r="L11" s="19">
        <f t="shared" si="1"/>
        <v>301.85000000000002</v>
      </c>
    </row>
    <row r="12" spans="1:12" ht="30" x14ac:dyDescent="0.25">
      <c r="A12" s="9" t="s">
        <v>21</v>
      </c>
      <c r="B12" s="10" t="s">
        <v>21</v>
      </c>
      <c r="C12" s="11" t="s">
        <v>47</v>
      </c>
      <c r="D12" s="12" t="s">
        <v>15</v>
      </c>
      <c r="E12" s="20" t="s">
        <v>48</v>
      </c>
      <c r="F12" s="14" t="s">
        <v>49</v>
      </c>
      <c r="G12" s="15" t="s">
        <v>46</v>
      </c>
      <c r="H12" s="16">
        <v>0.75</v>
      </c>
      <c r="I12" s="17">
        <v>134.07</v>
      </c>
      <c r="J12" s="18" t="s">
        <v>17</v>
      </c>
      <c r="K12" s="16">
        <f t="shared" si="0"/>
        <v>165.64</v>
      </c>
      <c r="L12" s="19">
        <f t="shared" si="1"/>
        <v>124.23</v>
      </c>
    </row>
    <row r="13" spans="1:12" ht="30" x14ac:dyDescent="0.25">
      <c r="A13" s="9" t="s">
        <v>21</v>
      </c>
      <c r="B13" s="10" t="s">
        <v>21</v>
      </c>
      <c r="C13" s="11" t="s">
        <v>50</v>
      </c>
      <c r="D13" s="12" t="s">
        <v>15</v>
      </c>
      <c r="E13" s="20" t="s">
        <v>51</v>
      </c>
      <c r="F13" s="14" t="s">
        <v>52</v>
      </c>
      <c r="G13" s="15" t="s">
        <v>42</v>
      </c>
      <c r="H13" s="16">
        <v>90</v>
      </c>
      <c r="I13" s="17">
        <v>15.26</v>
      </c>
      <c r="J13" s="18" t="s">
        <v>17</v>
      </c>
      <c r="K13" s="16">
        <f t="shared" si="0"/>
        <v>18.850000000000001</v>
      </c>
      <c r="L13" s="19">
        <f t="shared" si="1"/>
        <v>1696.5</v>
      </c>
    </row>
    <row r="14" spans="1:12" ht="30" x14ac:dyDescent="0.25">
      <c r="A14" s="9" t="s">
        <v>21</v>
      </c>
      <c r="B14" s="10" t="s">
        <v>21</v>
      </c>
      <c r="C14" s="11" t="s">
        <v>53</v>
      </c>
      <c r="D14" s="12" t="s">
        <v>15</v>
      </c>
      <c r="E14" s="20" t="s">
        <v>54</v>
      </c>
      <c r="F14" s="14" t="s">
        <v>55</v>
      </c>
      <c r="G14" s="15" t="s">
        <v>46</v>
      </c>
      <c r="H14" s="16">
        <v>1.65</v>
      </c>
      <c r="I14" s="17">
        <v>679.16</v>
      </c>
      <c r="J14" s="18" t="s">
        <v>17</v>
      </c>
      <c r="K14" s="16">
        <f t="shared" si="0"/>
        <v>839.1</v>
      </c>
      <c r="L14" s="19">
        <f t="shared" si="1"/>
        <v>1384.52</v>
      </c>
    </row>
    <row r="15" spans="1:12" ht="45" x14ac:dyDescent="0.25">
      <c r="A15" s="9" t="s">
        <v>21</v>
      </c>
      <c r="B15" s="10" t="s">
        <v>21</v>
      </c>
      <c r="C15" s="11" t="s">
        <v>56</v>
      </c>
      <c r="D15" s="12" t="s">
        <v>23</v>
      </c>
      <c r="E15" s="20" t="s">
        <v>57</v>
      </c>
      <c r="F15" s="14" t="s">
        <v>58</v>
      </c>
      <c r="G15" s="15" t="s">
        <v>59</v>
      </c>
      <c r="H15" s="16">
        <v>5</v>
      </c>
      <c r="I15" s="17">
        <v>58.87</v>
      </c>
      <c r="J15" s="18" t="s">
        <v>17</v>
      </c>
      <c r="K15" s="16">
        <f t="shared" si="0"/>
        <v>72.73</v>
      </c>
      <c r="L15" s="19">
        <f t="shared" si="1"/>
        <v>363.65</v>
      </c>
    </row>
    <row r="16" spans="1:12" x14ac:dyDescent="0.25">
      <c r="A16" s="9" t="s">
        <v>18</v>
      </c>
      <c r="B16" s="37" t="s">
        <v>18</v>
      </c>
      <c r="C16" s="38" t="s">
        <v>60</v>
      </c>
      <c r="D16" s="39"/>
      <c r="E16" s="40"/>
      <c r="F16" s="41" t="s">
        <v>61</v>
      </c>
      <c r="G16" s="42"/>
      <c r="H16" s="43"/>
      <c r="I16" s="44"/>
      <c r="J16" s="45"/>
      <c r="K16" s="43"/>
      <c r="L16" s="46">
        <f>SUM(L17:L23)</f>
        <v>29374.12</v>
      </c>
    </row>
    <row r="17" spans="1:12" ht="30" x14ac:dyDescent="0.25">
      <c r="A17" s="9" t="s">
        <v>21</v>
      </c>
      <c r="B17" s="10" t="s">
        <v>21</v>
      </c>
      <c r="C17" s="11" t="s">
        <v>62</v>
      </c>
      <c r="D17" s="12" t="s">
        <v>15</v>
      </c>
      <c r="E17" s="20" t="s">
        <v>63</v>
      </c>
      <c r="F17" s="14" t="s">
        <v>64</v>
      </c>
      <c r="G17" s="15" t="s">
        <v>42</v>
      </c>
      <c r="H17" s="16">
        <v>130</v>
      </c>
      <c r="I17" s="17">
        <v>15.04</v>
      </c>
      <c r="J17" s="18" t="s">
        <v>17</v>
      </c>
      <c r="K17" s="16">
        <f>ROUND(I17*1.2355,2)</f>
        <v>18.579999999999998</v>
      </c>
      <c r="L17" s="19">
        <f>ROUND(H17*K17,2)</f>
        <v>2415.4</v>
      </c>
    </row>
    <row r="18" spans="1:12" ht="30" x14ac:dyDescent="0.25">
      <c r="A18" s="9" t="s">
        <v>21</v>
      </c>
      <c r="B18" s="10" t="s">
        <v>21</v>
      </c>
      <c r="C18" s="11" t="s">
        <v>65</v>
      </c>
      <c r="D18" s="12" t="s">
        <v>15</v>
      </c>
      <c r="E18" s="20" t="s">
        <v>66</v>
      </c>
      <c r="F18" s="14" t="s">
        <v>67</v>
      </c>
      <c r="G18" s="15" t="s">
        <v>68</v>
      </c>
      <c r="H18" s="16">
        <v>18</v>
      </c>
      <c r="I18" s="17">
        <v>162.88999999999999</v>
      </c>
      <c r="J18" s="18" t="s">
        <v>17</v>
      </c>
      <c r="K18" s="16">
        <f t="shared" ref="K18:K23" si="2">ROUND(I18*1.2355,2)</f>
        <v>201.25</v>
      </c>
      <c r="L18" s="19">
        <f t="shared" ref="L18:L23" si="3">ROUND(H18*K18,2)</f>
        <v>3622.5</v>
      </c>
    </row>
    <row r="19" spans="1:12" ht="30" x14ac:dyDescent="0.25">
      <c r="A19" s="9" t="s">
        <v>21</v>
      </c>
      <c r="B19" s="10" t="s">
        <v>21</v>
      </c>
      <c r="C19" s="11" t="s">
        <v>69</v>
      </c>
      <c r="D19" s="12" t="s">
        <v>15</v>
      </c>
      <c r="E19" s="21" t="s">
        <v>70</v>
      </c>
      <c r="F19" s="14" t="s">
        <v>71</v>
      </c>
      <c r="G19" s="15" t="s">
        <v>46</v>
      </c>
      <c r="H19" s="16">
        <v>1.3</v>
      </c>
      <c r="I19" s="17">
        <v>972.42</v>
      </c>
      <c r="J19" s="18" t="s">
        <v>17</v>
      </c>
      <c r="K19" s="16">
        <f t="shared" si="2"/>
        <v>1201.42</v>
      </c>
      <c r="L19" s="19">
        <f t="shared" si="3"/>
        <v>1561.85</v>
      </c>
    </row>
    <row r="20" spans="1:12" ht="30" x14ac:dyDescent="0.25">
      <c r="A20" s="9" t="s">
        <v>21</v>
      </c>
      <c r="B20" s="10" t="s">
        <v>21</v>
      </c>
      <c r="C20" s="11" t="s">
        <v>72</v>
      </c>
      <c r="D20" s="12" t="s">
        <v>15</v>
      </c>
      <c r="E20" s="20" t="s">
        <v>63</v>
      </c>
      <c r="F20" s="14" t="s">
        <v>64</v>
      </c>
      <c r="G20" s="15" t="s">
        <v>42</v>
      </c>
      <c r="H20" s="16">
        <v>194</v>
      </c>
      <c r="I20" s="17">
        <v>15.04</v>
      </c>
      <c r="J20" s="18" t="s">
        <v>17</v>
      </c>
      <c r="K20" s="16">
        <f t="shared" si="2"/>
        <v>18.579999999999998</v>
      </c>
      <c r="L20" s="19">
        <f t="shared" si="3"/>
        <v>3604.52</v>
      </c>
    </row>
    <row r="21" spans="1:12" ht="30" x14ac:dyDescent="0.25">
      <c r="A21" s="9" t="s">
        <v>21</v>
      </c>
      <c r="B21" s="10" t="s">
        <v>21</v>
      </c>
      <c r="C21" s="11" t="s">
        <v>73</v>
      </c>
      <c r="D21" s="12" t="s">
        <v>15</v>
      </c>
      <c r="E21" s="20" t="s">
        <v>74</v>
      </c>
      <c r="F21" s="14" t="s">
        <v>75</v>
      </c>
      <c r="G21" s="15" t="s">
        <v>68</v>
      </c>
      <c r="H21" s="16">
        <v>30</v>
      </c>
      <c r="I21" s="17">
        <v>118.38</v>
      </c>
      <c r="J21" s="18" t="s">
        <v>17</v>
      </c>
      <c r="K21" s="16">
        <f t="shared" si="2"/>
        <v>146.26</v>
      </c>
      <c r="L21" s="19">
        <f t="shared" si="3"/>
        <v>4387.8</v>
      </c>
    </row>
    <row r="22" spans="1:12" ht="30" x14ac:dyDescent="0.25">
      <c r="A22" s="9" t="s">
        <v>21</v>
      </c>
      <c r="B22" s="10" t="s">
        <v>21</v>
      </c>
      <c r="C22" s="11" t="s">
        <v>76</v>
      </c>
      <c r="D22" s="12" t="s">
        <v>15</v>
      </c>
      <c r="E22" s="20" t="s">
        <v>77</v>
      </c>
      <c r="F22" s="14" t="s">
        <v>78</v>
      </c>
      <c r="G22" s="15" t="s">
        <v>68</v>
      </c>
      <c r="H22" s="16">
        <v>29.65</v>
      </c>
      <c r="I22" s="17">
        <v>219.12</v>
      </c>
      <c r="J22" s="18" t="s">
        <v>17</v>
      </c>
      <c r="K22" s="16">
        <f t="shared" si="2"/>
        <v>270.72000000000003</v>
      </c>
      <c r="L22" s="19">
        <f t="shared" si="3"/>
        <v>8026.85</v>
      </c>
    </row>
    <row r="23" spans="1:12" ht="30" x14ac:dyDescent="0.25">
      <c r="A23" s="9" t="s">
        <v>21</v>
      </c>
      <c r="B23" s="10" t="s">
        <v>21</v>
      </c>
      <c r="C23" s="11" t="s">
        <v>79</v>
      </c>
      <c r="D23" s="12" t="s">
        <v>15</v>
      </c>
      <c r="E23" s="21" t="s">
        <v>80</v>
      </c>
      <c r="F23" s="14" t="s">
        <v>81</v>
      </c>
      <c r="G23" s="15" t="s">
        <v>46</v>
      </c>
      <c r="H23" s="16">
        <v>6.4</v>
      </c>
      <c r="I23" s="17">
        <v>727.84</v>
      </c>
      <c r="J23" s="18" t="s">
        <v>17</v>
      </c>
      <c r="K23" s="16">
        <f t="shared" si="2"/>
        <v>899.25</v>
      </c>
      <c r="L23" s="19">
        <f t="shared" si="3"/>
        <v>5755.2</v>
      </c>
    </row>
    <row r="24" spans="1:12" x14ac:dyDescent="0.25">
      <c r="A24" s="9" t="s">
        <v>18</v>
      </c>
      <c r="B24" s="37" t="s">
        <v>18</v>
      </c>
      <c r="C24" s="38" t="s">
        <v>82</v>
      </c>
      <c r="D24" s="39"/>
      <c r="E24" s="40"/>
      <c r="F24" s="41" t="s">
        <v>83</v>
      </c>
      <c r="G24" s="42"/>
      <c r="H24" s="43"/>
      <c r="I24" s="44"/>
      <c r="J24" s="45"/>
      <c r="K24" s="43"/>
      <c r="L24" s="46">
        <f>SUM(L25:L31)</f>
        <v>5103.7700000000004</v>
      </c>
    </row>
    <row r="25" spans="1:12" ht="30" x14ac:dyDescent="0.25">
      <c r="A25" s="9" t="s">
        <v>21</v>
      </c>
      <c r="B25" s="10" t="s">
        <v>21</v>
      </c>
      <c r="C25" s="11" t="s">
        <v>84</v>
      </c>
      <c r="D25" s="12" t="s">
        <v>15</v>
      </c>
      <c r="E25" s="13" t="s">
        <v>85</v>
      </c>
      <c r="F25" s="14" t="s">
        <v>86</v>
      </c>
      <c r="G25" s="15" t="s">
        <v>68</v>
      </c>
      <c r="H25" s="16">
        <v>44.14</v>
      </c>
      <c r="I25" s="17">
        <v>73.819999999999993</v>
      </c>
      <c r="J25" s="18" t="s">
        <v>17</v>
      </c>
      <c r="K25" s="16">
        <f>ROUND(I25*1.2355,2)</f>
        <v>91.2</v>
      </c>
      <c r="L25" s="19">
        <f>ROUND(H25*K25,2)</f>
        <v>4025.57</v>
      </c>
    </row>
    <row r="26" spans="1:12" x14ac:dyDescent="0.25">
      <c r="A26" s="9" t="s">
        <v>21</v>
      </c>
      <c r="B26" s="10" t="s">
        <v>21</v>
      </c>
      <c r="C26" s="11" t="s">
        <v>87</v>
      </c>
      <c r="D26" s="12" t="s">
        <v>15</v>
      </c>
      <c r="E26" s="20" t="s">
        <v>88</v>
      </c>
      <c r="F26" s="14" t="s">
        <v>89</v>
      </c>
      <c r="G26" s="15" t="s">
        <v>38</v>
      </c>
      <c r="H26" s="16">
        <v>2</v>
      </c>
      <c r="I26" s="17">
        <v>138.61000000000001</v>
      </c>
      <c r="J26" s="18" t="s">
        <v>17</v>
      </c>
      <c r="K26" s="16">
        <f t="shared" ref="K26:K31" si="4">ROUND(I26*1.2355,2)</f>
        <v>171.25</v>
      </c>
      <c r="L26" s="19">
        <f t="shared" ref="L26:L31" si="5">ROUND(H26*K26,2)</f>
        <v>342.5</v>
      </c>
    </row>
    <row r="27" spans="1:12" x14ac:dyDescent="0.25">
      <c r="A27" s="9" t="s">
        <v>21</v>
      </c>
      <c r="B27" s="10" t="s">
        <v>21</v>
      </c>
      <c r="C27" s="11" t="s">
        <v>90</v>
      </c>
      <c r="D27" s="12" t="s">
        <v>15</v>
      </c>
      <c r="E27" s="20" t="s">
        <v>91</v>
      </c>
      <c r="F27" s="14" t="s">
        <v>92</v>
      </c>
      <c r="G27" s="15" t="s">
        <v>38</v>
      </c>
      <c r="H27" s="16">
        <v>2</v>
      </c>
      <c r="I27" s="17">
        <v>77.17</v>
      </c>
      <c r="J27" s="18" t="s">
        <v>17</v>
      </c>
      <c r="K27" s="16">
        <f t="shared" si="4"/>
        <v>95.34</v>
      </c>
      <c r="L27" s="19">
        <f t="shared" si="5"/>
        <v>190.68</v>
      </c>
    </row>
    <row r="28" spans="1:12" x14ac:dyDescent="0.25">
      <c r="A28" s="9" t="s">
        <v>21</v>
      </c>
      <c r="B28" s="10" t="s">
        <v>21</v>
      </c>
      <c r="C28" s="11" t="s">
        <v>93</v>
      </c>
      <c r="D28" s="12" t="s">
        <v>15</v>
      </c>
      <c r="E28" s="20" t="s">
        <v>94</v>
      </c>
      <c r="F28" s="14" t="s">
        <v>95</v>
      </c>
      <c r="G28" s="15" t="s">
        <v>38</v>
      </c>
      <c r="H28" s="16">
        <v>0.8</v>
      </c>
      <c r="I28" s="17">
        <v>64.010000000000005</v>
      </c>
      <c r="J28" s="18" t="s">
        <v>17</v>
      </c>
      <c r="K28" s="16">
        <f t="shared" si="4"/>
        <v>79.08</v>
      </c>
      <c r="L28" s="19">
        <f t="shared" si="5"/>
        <v>63.26</v>
      </c>
    </row>
    <row r="29" spans="1:12" x14ac:dyDescent="0.25">
      <c r="A29" s="9" t="s">
        <v>21</v>
      </c>
      <c r="B29" s="10" t="s">
        <v>21</v>
      </c>
      <c r="C29" s="11" t="s">
        <v>96</v>
      </c>
      <c r="D29" s="12" t="s">
        <v>15</v>
      </c>
      <c r="E29" s="20" t="s">
        <v>97</v>
      </c>
      <c r="F29" s="14" t="s">
        <v>98</v>
      </c>
      <c r="G29" s="15" t="s">
        <v>38</v>
      </c>
      <c r="H29" s="16">
        <v>0.8</v>
      </c>
      <c r="I29" s="17">
        <v>62.48</v>
      </c>
      <c r="J29" s="18" t="s">
        <v>17</v>
      </c>
      <c r="K29" s="16">
        <f t="shared" si="4"/>
        <v>77.19</v>
      </c>
      <c r="L29" s="19">
        <f t="shared" si="5"/>
        <v>61.75</v>
      </c>
    </row>
    <row r="30" spans="1:12" x14ac:dyDescent="0.25">
      <c r="A30" s="9" t="s">
        <v>21</v>
      </c>
      <c r="B30" s="10" t="s">
        <v>21</v>
      </c>
      <c r="C30" s="11" t="s">
        <v>99</v>
      </c>
      <c r="D30" s="12" t="s">
        <v>15</v>
      </c>
      <c r="E30" s="20" t="s">
        <v>100</v>
      </c>
      <c r="F30" s="14" t="s">
        <v>101</v>
      </c>
      <c r="G30" s="15" t="s">
        <v>38</v>
      </c>
      <c r="H30" s="16">
        <v>0.8</v>
      </c>
      <c r="I30" s="17">
        <v>110.8</v>
      </c>
      <c r="J30" s="18" t="s">
        <v>17</v>
      </c>
      <c r="K30" s="16">
        <f t="shared" si="4"/>
        <v>136.88999999999999</v>
      </c>
      <c r="L30" s="19">
        <f t="shared" si="5"/>
        <v>109.51</v>
      </c>
    </row>
    <row r="31" spans="1:12" x14ac:dyDescent="0.25">
      <c r="A31" s="9" t="s">
        <v>21</v>
      </c>
      <c r="B31" s="10" t="s">
        <v>21</v>
      </c>
      <c r="C31" s="11" t="s">
        <v>102</v>
      </c>
      <c r="D31" s="12" t="s">
        <v>15</v>
      </c>
      <c r="E31" s="13" t="s">
        <v>103</v>
      </c>
      <c r="F31" s="14" t="s">
        <v>104</v>
      </c>
      <c r="G31" s="15" t="s">
        <v>38</v>
      </c>
      <c r="H31" s="16">
        <v>1.8</v>
      </c>
      <c r="I31" s="17">
        <v>139.62</v>
      </c>
      <c r="J31" s="18" t="s">
        <v>17</v>
      </c>
      <c r="K31" s="16">
        <f t="shared" si="4"/>
        <v>172.5</v>
      </c>
      <c r="L31" s="19">
        <f t="shared" si="5"/>
        <v>310.5</v>
      </c>
    </row>
    <row r="32" spans="1:12" x14ac:dyDescent="0.25">
      <c r="A32" s="9" t="s">
        <v>18</v>
      </c>
      <c r="B32" s="37" t="s">
        <v>18</v>
      </c>
      <c r="C32" s="38" t="s">
        <v>105</v>
      </c>
      <c r="D32" s="39"/>
      <c r="E32" s="40"/>
      <c r="F32" s="41" t="s">
        <v>106</v>
      </c>
      <c r="G32" s="42"/>
      <c r="H32" s="43"/>
      <c r="I32" s="44"/>
      <c r="J32" s="45"/>
      <c r="K32" s="43"/>
      <c r="L32" s="46">
        <f>SUM(L33,L39,L45)</f>
        <v>16035.199999999999</v>
      </c>
    </row>
    <row r="33" spans="1:12" x14ac:dyDescent="0.25">
      <c r="A33" s="9" t="s">
        <v>107</v>
      </c>
      <c r="B33" s="47" t="s">
        <v>107</v>
      </c>
      <c r="C33" s="48" t="s">
        <v>108</v>
      </c>
      <c r="D33" s="49"/>
      <c r="E33" s="50"/>
      <c r="F33" s="51" t="s">
        <v>109</v>
      </c>
      <c r="G33" s="52"/>
      <c r="H33" s="53"/>
      <c r="I33" s="54"/>
      <c r="J33" s="55"/>
      <c r="K33" s="53"/>
      <c r="L33" s="56">
        <f>SUM(L34:L38)</f>
        <v>7395.6999999999989</v>
      </c>
    </row>
    <row r="34" spans="1:12" ht="30" x14ac:dyDescent="0.25">
      <c r="A34" s="9" t="s">
        <v>21</v>
      </c>
      <c r="B34" s="10" t="s">
        <v>21</v>
      </c>
      <c r="C34" s="11" t="s">
        <v>110</v>
      </c>
      <c r="D34" s="12" t="s">
        <v>15</v>
      </c>
      <c r="E34" s="13" t="s">
        <v>111</v>
      </c>
      <c r="F34" s="14" t="s">
        <v>112</v>
      </c>
      <c r="G34" s="15" t="s">
        <v>46</v>
      </c>
      <c r="H34" s="16">
        <v>20.399999999999999</v>
      </c>
      <c r="I34" s="17">
        <v>7.56</v>
      </c>
      <c r="J34" s="18" t="s">
        <v>17</v>
      </c>
      <c r="K34" s="16">
        <f>ROUND(I34*1.2355,2)</f>
        <v>9.34</v>
      </c>
      <c r="L34" s="19">
        <f>ROUND(H34*K34,2)</f>
        <v>190.54</v>
      </c>
    </row>
    <row r="35" spans="1:12" ht="45" x14ac:dyDescent="0.25">
      <c r="A35" s="9" t="s">
        <v>21</v>
      </c>
      <c r="B35" s="10" t="s">
        <v>21</v>
      </c>
      <c r="C35" s="11" t="s">
        <v>113</v>
      </c>
      <c r="D35" s="12" t="s">
        <v>15</v>
      </c>
      <c r="E35" s="20" t="s">
        <v>114</v>
      </c>
      <c r="F35" s="14" t="s">
        <v>115</v>
      </c>
      <c r="G35" s="15" t="s">
        <v>68</v>
      </c>
      <c r="H35" s="16">
        <v>20.399999999999999</v>
      </c>
      <c r="I35" s="17">
        <v>49.93</v>
      </c>
      <c r="J35" s="18" t="s">
        <v>17</v>
      </c>
      <c r="K35" s="16">
        <f t="shared" ref="K35:K38" si="6">ROUND(I35*1.2355,2)</f>
        <v>61.69</v>
      </c>
      <c r="L35" s="19">
        <f t="shared" ref="L35:L38" si="7">ROUND(H35*K35,2)</f>
        <v>1258.48</v>
      </c>
    </row>
    <row r="36" spans="1:12" ht="30" x14ac:dyDescent="0.25">
      <c r="A36" s="9" t="s">
        <v>21</v>
      </c>
      <c r="B36" s="10" t="s">
        <v>21</v>
      </c>
      <c r="C36" s="11" t="s">
        <v>116</v>
      </c>
      <c r="D36" s="12" t="s">
        <v>15</v>
      </c>
      <c r="E36" s="20" t="s">
        <v>117</v>
      </c>
      <c r="F36" s="14" t="s">
        <v>118</v>
      </c>
      <c r="G36" s="15" t="s">
        <v>68</v>
      </c>
      <c r="H36" s="16">
        <v>20.399999999999999</v>
      </c>
      <c r="I36" s="17">
        <v>46.52</v>
      </c>
      <c r="J36" s="18" t="s">
        <v>17</v>
      </c>
      <c r="K36" s="16">
        <f t="shared" si="6"/>
        <v>57.48</v>
      </c>
      <c r="L36" s="19">
        <f t="shared" si="7"/>
        <v>1172.5899999999999</v>
      </c>
    </row>
    <row r="37" spans="1:12" ht="30" x14ac:dyDescent="0.25">
      <c r="A37" s="9" t="s">
        <v>21</v>
      </c>
      <c r="B37" s="10" t="s">
        <v>21</v>
      </c>
      <c r="C37" s="11" t="s">
        <v>119</v>
      </c>
      <c r="D37" s="12" t="s">
        <v>15</v>
      </c>
      <c r="E37" s="13" t="s">
        <v>120</v>
      </c>
      <c r="F37" s="14" t="s">
        <v>121</v>
      </c>
      <c r="G37" s="15" t="s">
        <v>68</v>
      </c>
      <c r="H37" s="16">
        <v>18.52</v>
      </c>
      <c r="I37" s="17">
        <v>200.43</v>
      </c>
      <c r="J37" s="18" t="s">
        <v>17</v>
      </c>
      <c r="K37" s="16">
        <f t="shared" si="6"/>
        <v>247.63</v>
      </c>
      <c r="L37" s="19">
        <f t="shared" si="7"/>
        <v>4586.1099999999997</v>
      </c>
    </row>
    <row r="38" spans="1:12" ht="45" x14ac:dyDescent="0.25">
      <c r="A38" s="9" t="s">
        <v>21</v>
      </c>
      <c r="B38" s="10" t="s">
        <v>21</v>
      </c>
      <c r="C38" s="11" t="s">
        <v>122</v>
      </c>
      <c r="D38" s="12" t="s">
        <v>23</v>
      </c>
      <c r="E38" s="20" t="s">
        <v>123</v>
      </c>
      <c r="F38" s="14" t="s">
        <v>124</v>
      </c>
      <c r="G38" s="15" t="s">
        <v>59</v>
      </c>
      <c r="H38" s="16">
        <v>1.88</v>
      </c>
      <c r="I38" s="17">
        <v>80.930000000000007</v>
      </c>
      <c r="J38" s="18" t="s">
        <v>17</v>
      </c>
      <c r="K38" s="16">
        <f t="shared" si="6"/>
        <v>99.99</v>
      </c>
      <c r="L38" s="19">
        <f t="shared" si="7"/>
        <v>187.98</v>
      </c>
    </row>
    <row r="39" spans="1:12" x14ac:dyDescent="0.25">
      <c r="A39" s="9" t="s">
        <v>107</v>
      </c>
      <c r="B39" s="47" t="s">
        <v>107</v>
      </c>
      <c r="C39" s="48" t="s">
        <v>125</v>
      </c>
      <c r="D39" s="49"/>
      <c r="E39" s="50"/>
      <c r="F39" s="51" t="s">
        <v>126</v>
      </c>
      <c r="G39" s="52"/>
      <c r="H39" s="53"/>
      <c r="I39" s="54"/>
      <c r="J39" s="55"/>
      <c r="K39" s="53"/>
      <c r="L39" s="56">
        <f>SUM(L40:L44)</f>
        <v>7428</v>
      </c>
    </row>
    <row r="40" spans="1:12" ht="30" x14ac:dyDescent="0.25">
      <c r="A40" s="9" t="s">
        <v>21</v>
      </c>
      <c r="B40" s="10" t="s">
        <v>21</v>
      </c>
      <c r="C40" s="11" t="s">
        <v>127</v>
      </c>
      <c r="D40" s="12" t="s">
        <v>15</v>
      </c>
      <c r="E40" s="20" t="s">
        <v>128</v>
      </c>
      <c r="F40" s="14" t="s">
        <v>129</v>
      </c>
      <c r="G40" s="15" t="s">
        <v>68</v>
      </c>
      <c r="H40" s="16">
        <v>88.28</v>
      </c>
      <c r="I40" s="17">
        <v>13.12</v>
      </c>
      <c r="J40" s="18" t="s">
        <v>17</v>
      </c>
      <c r="K40" s="16">
        <f>ROUND(I40*1.2355,2)</f>
        <v>16.21</v>
      </c>
      <c r="L40" s="19">
        <f>ROUND(H40*K40,2)</f>
        <v>1431.02</v>
      </c>
    </row>
    <row r="41" spans="1:12" ht="30" x14ac:dyDescent="0.25">
      <c r="A41" s="9" t="s">
        <v>21</v>
      </c>
      <c r="B41" s="10" t="s">
        <v>21</v>
      </c>
      <c r="C41" s="11" t="s">
        <v>130</v>
      </c>
      <c r="D41" s="12" t="s">
        <v>23</v>
      </c>
      <c r="E41" s="20" t="s">
        <v>131</v>
      </c>
      <c r="F41" s="14" t="s">
        <v>132</v>
      </c>
      <c r="G41" s="15" t="s">
        <v>59</v>
      </c>
      <c r="H41" s="16">
        <v>73.5</v>
      </c>
      <c r="I41" s="17">
        <v>31.07</v>
      </c>
      <c r="J41" s="18" t="s">
        <v>17</v>
      </c>
      <c r="K41" s="16">
        <f t="shared" ref="K41:K44" si="8">ROUND(I41*1.2355,2)</f>
        <v>38.39</v>
      </c>
      <c r="L41" s="19">
        <f t="shared" ref="L41:L44" si="9">ROUND(H41*K41,2)</f>
        <v>2821.67</v>
      </c>
    </row>
    <row r="42" spans="1:12" ht="30" x14ac:dyDescent="0.25">
      <c r="A42" s="9" t="s">
        <v>21</v>
      </c>
      <c r="B42" s="10" t="s">
        <v>21</v>
      </c>
      <c r="C42" s="11" t="s">
        <v>133</v>
      </c>
      <c r="D42" s="12" t="s">
        <v>15</v>
      </c>
      <c r="E42" s="20" t="s">
        <v>134</v>
      </c>
      <c r="F42" s="14" t="s">
        <v>135</v>
      </c>
      <c r="G42" s="15" t="s">
        <v>68</v>
      </c>
      <c r="H42" s="16">
        <v>73.5</v>
      </c>
      <c r="I42" s="17">
        <v>13.51</v>
      </c>
      <c r="J42" s="18" t="s">
        <v>17</v>
      </c>
      <c r="K42" s="16">
        <f t="shared" si="8"/>
        <v>16.690000000000001</v>
      </c>
      <c r="L42" s="19">
        <f t="shared" si="9"/>
        <v>1226.72</v>
      </c>
    </row>
    <row r="43" spans="1:12" ht="45" x14ac:dyDescent="0.25">
      <c r="A43" s="9" t="s">
        <v>21</v>
      </c>
      <c r="B43" s="10" t="s">
        <v>21</v>
      </c>
      <c r="C43" s="11" t="s">
        <v>136</v>
      </c>
      <c r="D43" s="12" t="s">
        <v>15</v>
      </c>
      <c r="E43" s="13" t="s">
        <v>137</v>
      </c>
      <c r="F43" s="14" t="s">
        <v>138</v>
      </c>
      <c r="G43" s="15" t="s">
        <v>68</v>
      </c>
      <c r="H43" s="16">
        <v>14.78</v>
      </c>
      <c r="I43" s="17">
        <v>38.29</v>
      </c>
      <c r="J43" s="18" t="s">
        <v>17</v>
      </c>
      <c r="K43" s="16">
        <f t="shared" si="8"/>
        <v>47.31</v>
      </c>
      <c r="L43" s="19">
        <f t="shared" si="9"/>
        <v>699.24</v>
      </c>
    </row>
    <row r="44" spans="1:12" ht="45" x14ac:dyDescent="0.25">
      <c r="A44" s="9" t="s">
        <v>21</v>
      </c>
      <c r="B44" s="10" t="s">
        <v>21</v>
      </c>
      <c r="C44" s="11" t="s">
        <v>139</v>
      </c>
      <c r="D44" s="12" t="s">
        <v>23</v>
      </c>
      <c r="E44" s="13" t="s">
        <v>140</v>
      </c>
      <c r="F44" s="14" t="s">
        <v>141</v>
      </c>
      <c r="G44" s="15" t="s">
        <v>59</v>
      </c>
      <c r="H44" s="16">
        <v>14.78</v>
      </c>
      <c r="I44" s="17">
        <v>68.42</v>
      </c>
      <c r="J44" s="18" t="s">
        <v>17</v>
      </c>
      <c r="K44" s="16">
        <f t="shared" si="8"/>
        <v>84.53</v>
      </c>
      <c r="L44" s="19">
        <f t="shared" si="9"/>
        <v>1249.3499999999999</v>
      </c>
    </row>
    <row r="45" spans="1:12" x14ac:dyDescent="0.25">
      <c r="A45" s="9" t="s">
        <v>107</v>
      </c>
      <c r="B45" s="47" t="s">
        <v>107</v>
      </c>
      <c r="C45" s="48" t="s">
        <v>142</v>
      </c>
      <c r="D45" s="49"/>
      <c r="E45" s="50"/>
      <c r="F45" s="51" t="s">
        <v>143</v>
      </c>
      <c r="G45" s="52"/>
      <c r="H45" s="53"/>
      <c r="I45" s="54"/>
      <c r="J45" s="55"/>
      <c r="K45" s="53"/>
      <c r="L45" s="56">
        <f>SUM(L46:L48)</f>
        <v>1211.5</v>
      </c>
    </row>
    <row r="46" spans="1:12" ht="30" x14ac:dyDescent="0.25">
      <c r="A46" s="9" t="s">
        <v>21</v>
      </c>
      <c r="B46" s="10" t="s">
        <v>21</v>
      </c>
      <c r="C46" s="11" t="s">
        <v>144</v>
      </c>
      <c r="D46" s="12" t="s">
        <v>15</v>
      </c>
      <c r="E46" s="13" t="s">
        <v>145</v>
      </c>
      <c r="F46" s="14" t="s">
        <v>146</v>
      </c>
      <c r="G46" s="15" t="s">
        <v>68</v>
      </c>
      <c r="H46" s="16">
        <v>29.65</v>
      </c>
      <c r="I46" s="17">
        <v>16.37</v>
      </c>
      <c r="J46" s="18" t="s">
        <v>17</v>
      </c>
      <c r="K46" s="16">
        <f>ROUND(I46*1.2355,2)</f>
        <v>20.23</v>
      </c>
      <c r="L46" s="19">
        <f>ROUND(H46*K46,2)</f>
        <v>599.82000000000005</v>
      </c>
    </row>
    <row r="47" spans="1:12" x14ac:dyDescent="0.25">
      <c r="A47" s="9" t="s">
        <v>21</v>
      </c>
      <c r="B47" s="10" t="s">
        <v>21</v>
      </c>
      <c r="C47" s="11" t="s">
        <v>147</v>
      </c>
      <c r="D47" s="12" t="s">
        <v>23</v>
      </c>
      <c r="E47" s="13" t="s">
        <v>148</v>
      </c>
      <c r="F47" s="14" t="s">
        <v>149</v>
      </c>
      <c r="G47" s="15" t="s">
        <v>59</v>
      </c>
      <c r="H47" s="16">
        <v>29.65</v>
      </c>
      <c r="I47" s="17">
        <v>3.08</v>
      </c>
      <c r="J47" s="18" t="s">
        <v>17</v>
      </c>
      <c r="K47" s="16">
        <f t="shared" ref="K47:K48" si="10">ROUND(I47*1.2355,2)</f>
        <v>3.81</v>
      </c>
      <c r="L47" s="19">
        <f t="shared" ref="L47:L48" si="11">ROUND(H47*K47,2)</f>
        <v>112.97</v>
      </c>
    </row>
    <row r="48" spans="1:12" ht="30" x14ac:dyDescent="0.25">
      <c r="A48" s="9" t="s">
        <v>21</v>
      </c>
      <c r="B48" s="10" t="s">
        <v>21</v>
      </c>
      <c r="C48" s="11" t="s">
        <v>150</v>
      </c>
      <c r="D48" s="12" t="s">
        <v>23</v>
      </c>
      <c r="E48" s="13" t="s">
        <v>151</v>
      </c>
      <c r="F48" s="14" t="s">
        <v>152</v>
      </c>
      <c r="G48" s="15" t="s">
        <v>59</v>
      </c>
      <c r="H48" s="16">
        <v>29.65</v>
      </c>
      <c r="I48" s="17">
        <v>13.61</v>
      </c>
      <c r="J48" s="18" t="s">
        <v>17</v>
      </c>
      <c r="K48" s="16">
        <f t="shared" si="10"/>
        <v>16.82</v>
      </c>
      <c r="L48" s="19">
        <f t="shared" si="11"/>
        <v>498.71</v>
      </c>
    </row>
    <row r="49" spans="1:12" x14ac:dyDescent="0.25">
      <c r="A49" s="9" t="s">
        <v>18</v>
      </c>
      <c r="B49" s="37" t="s">
        <v>18</v>
      </c>
      <c r="C49" s="38" t="s">
        <v>153</v>
      </c>
      <c r="D49" s="39"/>
      <c r="E49" s="40"/>
      <c r="F49" s="41" t="s">
        <v>154</v>
      </c>
      <c r="G49" s="42"/>
      <c r="H49" s="43"/>
      <c r="I49" s="44"/>
      <c r="J49" s="45"/>
      <c r="K49" s="43"/>
      <c r="L49" s="46">
        <f>SUM(L50:L57)</f>
        <v>1441.98</v>
      </c>
    </row>
    <row r="50" spans="1:12" ht="30" x14ac:dyDescent="0.25">
      <c r="A50" s="9" t="s">
        <v>21</v>
      </c>
      <c r="B50" s="10" t="s">
        <v>21</v>
      </c>
      <c r="C50" s="11" t="s">
        <v>155</v>
      </c>
      <c r="D50" s="12" t="s">
        <v>15</v>
      </c>
      <c r="E50" s="20" t="s">
        <v>156</v>
      </c>
      <c r="F50" s="14" t="s">
        <v>157</v>
      </c>
      <c r="G50" s="15" t="s">
        <v>158</v>
      </c>
      <c r="H50" s="16">
        <v>1</v>
      </c>
      <c r="I50" s="17">
        <v>300.48</v>
      </c>
      <c r="J50" s="18" t="s">
        <v>17</v>
      </c>
      <c r="K50" s="16">
        <f>ROUND(I50*1.2355,2)</f>
        <v>371.24</v>
      </c>
      <c r="L50" s="19">
        <f>ROUND(H50*K50,2)</f>
        <v>371.24</v>
      </c>
    </row>
    <row r="51" spans="1:12" x14ac:dyDescent="0.25">
      <c r="A51" s="9" t="s">
        <v>21</v>
      </c>
      <c r="B51" s="10" t="s">
        <v>21</v>
      </c>
      <c r="C51" s="11" t="s">
        <v>159</v>
      </c>
      <c r="D51" s="12" t="s">
        <v>15</v>
      </c>
      <c r="E51" s="20" t="s">
        <v>160</v>
      </c>
      <c r="F51" s="14" t="s">
        <v>161</v>
      </c>
      <c r="G51" s="15" t="s">
        <v>158</v>
      </c>
      <c r="H51" s="16">
        <v>1</v>
      </c>
      <c r="I51" s="17">
        <v>34.67</v>
      </c>
      <c r="J51" s="18" t="s">
        <v>17</v>
      </c>
      <c r="K51" s="16">
        <f t="shared" ref="K51:K57" si="12">ROUND(I51*1.2355,2)</f>
        <v>42.83</v>
      </c>
      <c r="L51" s="19">
        <f t="shared" ref="L51:L57" si="13">ROUND(H51*K51,2)</f>
        <v>42.83</v>
      </c>
    </row>
    <row r="52" spans="1:12" ht="30" x14ac:dyDescent="0.25">
      <c r="A52" s="9" t="s">
        <v>21</v>
      </c>
      <c r="B52" s="10" t="s">
        <v>21</v>
      </c>
      <c r="C52" s="11" t="s">
        <v>162</v>
      </c>
      <c r="D52" s="12" t="s">
        <v>15</v>
      </c>
      <c r="E52" s="22" t="s">
        <v>163</v>
      </c>
      <c r="F52" s="14" t="s">
        <v>164</v>
      </c>
      <c r="G52" s="15" t="s">
        <v>158</v>
      </c>
      <c r="H52" s="16">
        <v>1</v>
      </c>
      <c r="I52" s="17">
        <v>340.58</v>
      </c>
      <c r="J52" s="18" t="s">
        <v>17</v>
      </c>
      <c r="K52" s="16">
        <f t="shared" si="12"/>
        <v>420.79</v>
      </c>
      <c r="L52" s="19">
        <f t="shared" si="13"/>
        <v>420.79</v>
      </c>
    </row>
    <row r="53" spans="1:12" x14ac:dyDescent="0.25">
      <c r="A53" s="9" t="s">
        <v>21</v>
      </c>
      <c r="B53" s="10" t="s">
        <v>21</v>
      </c>
      <c r="C53" s="11" t="s">
        <v>165</v>
      </c>
      <c r="D53" s="12" t="s">
        <v>23</v>
      </c>
      <c r="E53" s="13" t="s">
        <v>166</v>
      </c>
      <c r="F53" s="14" t="s">
        <v>167</v>
      </c>
      <c r="G53" s="15" t="s">
        <v>26</v>
      </c>
      <c r="H53" s="16">
        <v>1</v>
      </c>
      <c r="I53" s="17">
        <v>60.45</v>
      </c>
      <c r="J53" s="18" t="s">
        <v>17</v>
      </c>
      <c r="K53" s="16">
        <f t="shared" si="12"/>
        <v>74.69</v>
      </c>
      <c r="L53" s="19">
        <f t="shared" si="13"/>
        <v>74.69</v>
      </c>
    </row>
    <row r="54" spans="1:12" x14ac:dyDescent="0.25">
      <c r="A54" s="9" t="s">
        <v>21</v>
      </c>
      <c r="B54" s="10" t="s">
        <v>21</v>
      </c>
      <c r="C54" s="11" t="s">
        <v>168</v>
      </c>
      <c r="D54" s="12" t="s">
        <v>23</v>
      </c>
      <c r="E54" s="13" t="s">
        <v>169</v>
      </c>
      <c r="F54" s="14" t="s">
        <v>170</v>
      </c>
      <c r="G54" s="15" t="s">
        <v>26</v>
      </c>
      <c r="H54" s="16">
        <v>1</v>
      </c>
      <c r="I54" s="17">
        <v>57.41</v>
      </c>
      <c r="J54" s="18" t="s">
        <v>17</v>
      </c>
      <c r="K54" s="16">
        <f t="shared" si="12"/>
        <v>70.930000000000007</v>
      </c>
      <c r="L54" s="19">
        <f t="shared" si="13"/>
        <v>70.930000000000007</v>
      </c>
    </row>
    <row r="55" spans="1:12" x14ac:dyDescent="0.25">
      <c r="A55" s="9" t="s">
        <v>21</v>
      </c>
      <c r="B55" s="10" t="s">
        <v>21</v>
      </c>
      <c r="C55" s="11" t="s">
        <v>171</v>
      </c>
      <c r="D55" s="12" t="s">
        <v>15</v>
      </c>
      <c r="E55" s="13" t="s">
        <v>172</v>
      </c>
      <c r="F55" s="14" t="s">
        <v>173</v>
      </c>
      <c r="G55" s="15" t="s">
        <v>158</v>
      </c>
      <c r="H55" s="16">
        <v>1</v>
      </c>
      <c r="I55" s="17">
        <v>22.52</v>
      </c>
      <c r="J55" s="18" t="s">
        <v>17</v>
      </c>
      <c r="K55" s="16">
        <f t="shared" si="12"/>
        <v>27.82</v>
      </c>
      <c r="L55" s="19">
        <f t="shared" si="13"/>
        <v>27.82</v>
      </c>
    </row>
    <row r="56" spans="1:12" x14ac:dyDescent="0.25">
      <c r="A56" s="9" t="s">
        <v>21</v>
      </c>
      <c r="B56" s="10" t="s">
        <v>21</v>
      </c>
      <c r="C56" s="11" t="s">
        <v>174</v>
      </c>
      <c r="D56" s="12" t="s">
        <v>23</v>
      </c>
      <c r="E56" s="20" t="s">
        <v>175</v>
      </c>
      <c r="F56" s="14" t="s">
        <v>176</v>
      </c>
      <c r="G56" s="15" t="s">
        <v>177</v>
      </c>
      <c r="H56" s="16">
        <v>1</v>
      </c>
      <c r="I56" s="17">
        <v>54.55</v>
      </c>
      <c r="J56" s="18" t="s">
        <v>17</v>
      </c>
      <c r="K56" s="16">
        <f t="shared" si="12"/>
        <v>67.400000000000006</v>
      </c>
      <c r="L56" s="19">
        <f t="shared" si="13"/>
        <v>67.400000000000006</v>
      </c>
    </row>
    <row r="57" spans="1:12" ht="30" x14ac:dyDescent="0.25">
      <c r="A57" s="9" t="s">
        <v>21</v>
      </c>
      <c r="B57" s="10" t="s">
        <v>21</v>
      </c>
      <c r="C57" s="11" t="s">
        <v>178</v>
      </c>
      <c r="D57" s="12" t="s">
        <v>15</v>
      </c>
      <c r="E57" s="22" t="s">
        <v>179</v>
      </c>
      <c r="F57" s="14" t="s">
        <v>180</v>
      </c>
      <c r="G57" s="15" t="s">
        <v>158</v>
      </c>
      <c r="H57" s="16">
        <v>1</v>
      </c>
      <c r="I57" s="17">
        <v>296.45999999999998</v>
      </c>
      <c r="J57" s="18" t="s">
        <v>17</v>
      </c>
      <c r="K57" s="16">
        <f t="shared" si="12"/>
        <v>366.28</v>
      </c>
      <c r="L57" s="19">
        <f t="shared" si="13"/>
        <v>366.28</v>
      </c>
    </row>
    <row r="58" spans="1:12" x14ac:dyDescent="0.25">
      <c r="A58" s="9" t="s">
        <v>18</v>
      </c>
      <c r="B58" s="37" t="s">
        <v>18</v>
      </c>
      <c r="C58" s="38" t="s">
        <v>181</v>
      </c>
      <c r="D58" s="39"/>
      <c r="E58" s="40"/>
      <c r="F58" s="41" t="s">
        <v>182</v>
      </c>
      <c r="G58" s="42"/>
      <c r="H58" s="43"/>
      <c r="I58" s="44"/>
      <c r="J58" s="45"/>
      <c r="K58" s="43"/>
      <c r="L58" s="46">
        <f>SUM(L59:L62)</f>
        <v>659.81000000000006</v>
      </c>
    </row>
    <row r="59" spans="1:12" ht="45" x14ac:dyDescent="0.25">
      <c r="A59" s="9" t="s">
        <v>21</v>
      </c>
      <c r="B59" s="10" t="s">
        <v>21</v>
      </c>
      <c r="C59" s="11" t="s">
        <v>183</v>
      </c>
      <c r="D59" s="12" t="s">
        <v>23</v>
      </c>
      <c r="E59" s="22" t="s">
        <v>184</v>
      </c>
      <c r="F59" s="14" t="s">
        <v>185</v>
      </c>
      <c r="G59" s="15" t="s">
        <v>177</v>
      </c>
      <c r="H59" s="16">
        <v>4</v>
      </c>
      <c r="I59" s="17">
        <v>56.6</v>
      </c>
      <c r="J59" s="18" t="s">
        <v>17</v>
      </c>
      <c r="K59" s="16">
        <f>ROUND(I59*1.2355,2)</f>
        <v>69.930000000000007</v>
      </c>
      <c r="L59" s="19">
        <f>ROUND(H59*K59,2)</f>
        <v>279.72000000000003</v>
      </c>
    </row>
    <row r="60" spans="1:12" ht="30" x14ac:dyDescent="0.25">
      <c r="A60" s="9" t="s">
        <v>21</v>
      </c>
      <c r="B60" s="10" t="s">
        <v>21</v>
      </c>
      <c r="C60" s="11" t="s">
        <v>186</v>
      </c>
      <c r="D60" s="12" t="s">
        <v>15</v>
      </c>
      <c r="E60" s="22" t="s">
        <v>187</v>
      </c>
      <c r="F60" s="14" t="s">
        <v>188</v>
      </c>
      <c r="G60" s="15" t="s">
        <v>158</v>
      </c>
      <c r="H60" s="16">
        <v>1</v>
      </c>
      <c r="I60" s="17">
        <v>25.42</v>
      </c>
      <c r="J60" s="18" t="s">
        <v>17</v>
      </c>
      <c r="K60" s="16">
        <f t="shared" ref="K60:K62" si="14">ROUND(I60*1.2355,2)</f>
        <v>31.41</v>
      </c>
      <c r="L60" s="19">
        <f t="shared" ref="L60:L62" si="15">ROUND(H60*K60,2)</f>
        <v>31.41</v>
      </c>
    </row>
    <row r="61" spans="1:12" ht="30" x14ac:dyDescent="0.25">
      <c r="A61" s="9" t="s">
        <v>21</v>
      </c>
      <c r="B61" s="10" t="s">
        <v>21</v>
      </c>
      <c r="C61" s="11" t="s">
        <v>189</v>
      </c>
      <c r="D61" s="12" t="s">
        <v>15</v>
      </c>
      <c r="E61" s="13" t="s">
        <v>190</v>
      </c>
      <c r="F61" s="14" t="s">
        <v>191</v>
      </c>
      <c r="G61" s="15" t="s">
        <v>158</v>
      </c>
      <c r="H61" s="16">
        <v>2</v>
      </c>
      <c r="I61" s="17">
        <v>52.24</v>
      </c>
      <c r="J61" s="18" t="s">
        <v>17</v>
      </c>
      <c r="K61" s="16">
        <f t="shared" si="14"/>
        <v>64.540000000000006</v>
      </c>
      <c r="L61" s="19">
        <f t="shared" si="15"/>
        <v>129.08000000000001</v>
      </c>
    </row>
    <row r="62" spans="1:12" ht="30" x14ac:dyDescent="0.25">
      <c r="A62" s="9" t="s">
        <v>21</v>
      </c>
      <c r="B62" s="10" t="s">
        <v>21</v>
      </c>
      <c r="C62" s="11" t="s">
        <v>192</v>
      </c>
      <c r="D62" s="12" t="s">
        <v>23</v>
      </c>
      <c r="E62" s="20" t="s">
        <v>193</v>
      </c>
      <c r="F62" s="14" t="s">
        <v>194</v>
      </c>
      <c r="G62" s="15" t="s">
        <v>195</v>
      </c>
      <c r="H62" s="16">
        <v>20</v>
      </c>
      <c r="I62" s="17">
        <v>8.89</v>
      </c>
      <c r="J62" s="18" t="s">
        <v>17</v>
      </c>
      <c r="K62" s="16">
        <f t="shared" si="14"/>
        <v>10.98</v>
      </c>
      <c r="L62" s="19">
        <f t="shared" si="15"/>
        <v>219.6</v>
      </c>
    </row>
    <row r="63" spans="1:12" x14ac:dyDescent="0.25">
      <c r="A63" s="9" t="s">
        <v>18</v>
      </c>
      <c r="B63" s="37" t="s">
        <v>18</v>
      </c>
      <c r="C63" s="38" t="s">
        <v>196</v>
      </c>
      <c r="D63" s="39"/>
      <c r="E63" s="40"/>
      <c r="F63" s="41" t="s">
        <v>197</v>
      </c>
      <c r="G63" s="42"/>
      <c r="H63" s="43"/>
      <c r="I63" s="44"/>
      <c r="J63" s="45"/>
      <c r="K63" s="43"/>
      <c r="L63" s="46">
        <f>SUM(L64:L68)</f>
        <v>15359.26</v>
      </c>
    </row>
    <row r="64" spans="1:12" ht="45" x14ac:dyDescent="0.25">
      <c r="A64" s="9" t="s">
        <v>21</v>
      </c>
      <c r="B64" s="10" t="s">
        <v>21</v>
      </c>
      <c r="C64" s="11" t="s">
        <v>198</v>
      </c>
      <c r="D64" s="12" t="s">
        <v>15</v>
      </c>
      <c r="E64" s="22" t="s">
        <v>199</v>
      </c>
      <c r="F64" s="14" t="s">
        <v>200</v>
      </c>
      <c r="G64" s="15" t="s">
        <v>158</v>
      </c>
      <c r="H64" s="16">
        <v>6</v>
      </c>
      <c r="I64" s="17">
        <v>1398.94</v>
      </c>
      <c r="J64" s="18" t="s">
        <v>17</v>
      </c>
      <c r="K64" s="16">
        <f>ROUND(I64*1.2355,2)</f>
        <v>1728.39</v>
      </c>
      <c r="L64" s="19">
        <f>ROUND(H64*K64,2)</f>
        <v>10370.34</v>
      </c>
    </row>
    <row r="65" spans="1:12" ht="30" x14ac:dyDescent="0.25">
      <c r="A65" s="9" t="s">
        <v>21</v>
      </c>
      <c r="B65" s="10" t="s">
        <v>21</v>
      </c>
      <c r="C65" s="11" t="s">
        <v>201</v>
      </c>
      <c r="D65" s="12" t="s">
        <v>15</v>
      </c>
      <c r="E65" s="22" t="s">
        <v>202</v>
      </c>
      <c r="F65" s="14" t="s">
        <v>203</v>
      </c>
      <c r="G65" s="15" t="s">
        <v>68</v>
      </c>
      <c r="H65" s="16">
        <v>22.36</v>
      </c>
      <c r="I65" s="17">
        <v>73.040000000000006</v>
      </c>
      <c r="J65" s="18" t="s">
        <v>17</v>
      </c>
      <c r="K65" s="16">
        <f t="shared" ref="K65:K68" si="16">ROUND(I65*1.2355,2)</f>
        <v>90.24</v>
      </c>
      <c r="L65" s="19">
        <f t="shared" ref="L65:L68" si="17">ROUND(H65*K65,2)</f>
        <v>2017.77</v>
      </c>
    </row>
    <row r="66" spans="1:12" ht="30" x14ac:dyDescent="0.25">
      <c r="A66" s="9" t="s">
        <v>21</v>
      </c>
      <c r="B66" s="10" t="s">
        <v>21</v>
      </c>
      <c r="C66" s="11" t="s">
        <v>204</v>
      </c>
      <c r="D66" s="12" t="s">
        <v>15</v>
      </c>
      <c r="E66" s="22" t="s">
        <v>205</v>
      </c>
      <c r="F66" s="14" t="s">
        <v>206</v>
      </c>
      <c r="G66" s="15" t="s">
        <v>38</v>
      </c>
      <c r="H66" s="16">
        <v>12.47</v>
      </c>
      <c r="I66" s="17">
        <v>73.39</v>
      </c>
      <c r="J66" s="18" t="s">
        <v>17</v>
      </c>
      <c r="K66" s="16">
        <f t="shared" si="16"/>
        <v>90.67</v>
      </c>
      <c r="L66" s="19">
        <f t="shared" si="17"/>
        <v>1130.6500000000001</v>
      </c>
    </row>
    <row r="67" spans="1:12" ht="30" x14ac:dyDescent="0.25">
      <c r="A67" s="9" t="s">
        <v>21</v>
      </c>
      <c r="B67" s="10" t="s">
        <v>21</v>
      </c>
      <c r="C67" s="11" t="s">
        <v>207</v>
      </c>
      <c r="D67" s="12" t="s">
        <v>23</v>
      </c>
      <c r="E67" s="22" t="s">
        <v>208</v>
      </c>
      <c r="F67" s="14" t="s">
        <v>209</v>
      </c>
      <c r="G67" s="15" t="s">
        <v>195</v>
      </c>
      <c r="H67" s="16">
        <v>18.23</v>
      </c>
      <c r="I67" s="17">
        <v>24.36</v>
      </c>
      <c r="J67" s="18" t="s">
        <v>17</v>
      </c>
      <c r="K67" s="16">
        <f t="shared" si="16"/>
        <v>30.1</v>
      </c>
      <c r="L67" s="19">
        <f t="shared" si="17"/>
        <v>548.72</v>
      </c>
    </row>
    <row r="68" spans="1:12" ht="30" x14ac:dyDescent="0.25">
      <c r="A68" s="9" t="s">
        <v>21</v>
      </c>
      <c r="B68" s="10" t="s">
        <v>21</v>
      </c>
      <c r="C68" s="11" t="s">
        <v>210</v>
      </c>
      <c r="D68" s="12" t="s">
        <v>23</v>
      </c>
      <c r="E68" s="22" t="s">
        <v>211</v>
      </c>
      <c r="F68" s="14" t="s">
        <v>212</v>
      </c>
      <c r="G68" s="15" t="s">
        <v>195</v>
      </c>
      <c r="H68" s="16">
        <v>18.23</v>
      </c>
      <c r="I68" s="17">
        <v>57.35</v>
      </c>
      <c r="J68" s="18" t="s">
        <v>17</v>
      </c>
      <c r="K68" s="16">
        <f t="shared" si="16"/>
        <v>70.86</v>
      </c>
      <c r="L68" s="19">
        <f t="shared" si="17"/>
        <v>1291.78</v>
      </c>
    </row>
    <row r="69" spans="1:12" x14ac:dyDescent="0.25">
      <c r="A69" s="9" t="s">
        <v>18</v>
      </c>
      <c r="B69" s="37" t="s">
        <v>18</v>
      </c>
      <c r="C69" s="38" t="s">
        <v>213</v>
      </c>
      <c r="D69" s="39"/>
      <c r="E69" s="40"/>
      <c r="F69" s="41" t="s">
        <v>214</v>
      </c>
      <c r="G69" s="42"/>
      <c r="H69" s="43"/>
      <c r="I69" s="44"/>
      <c r="J69" s="45"/>
      <c r="K69" s="43"/>
      <c r="L69" s="46">
        <f>SUM(L70:L72)</f>
        <v>7908.82</v>
      </c>
    </row>
    <row r="70" spans="1:12" ht="45" x14ac:dyDescent="0.25">
      <c r="A70" s="9" t="s">
        <v>21</v>
      </c>
      <c r="B70" s="10" t="s">
        <v>21</v>
      </c>
      <c r="C70" s="11" t="s">
        <v>215</v>
      </c>
      <c r="D70" s="12" t="s">
        <v>15</v>
      </c>
      <c r="E70" s="22" t="s">
        <v>216</v>
      </c>
      <c r="F70" s="14" t="s">
        <v>217</v>
      </c>
      <c r="G70" s="15" t="s">
        <v>68</v>
      </c>
      <c r="H70" s="16">
        <v>2.88</v>
      </c>
      <c r="I70" s="17">
        <v>805.89</v>
      </c>
      <c r="J70" s="18" t="s">
        <v>17</v>
      </c>
      <c r="K70" s="16">
        <f>ROUND(I70*1.2355,2)</f>
        <v>995.68</v>
      </c>
      <c r="L70" s="19">
        <f>ROUND(H70*K70,2)</f>
        <v>2867.56</v>
      </c>
    </row>
    <row r="71" spans="1:12" x14ac:dyDescent="0.25">
      <c r="A71" s="9" t="s">
        <v>21</v>
      </c>
      <c r="B71" s="10" t="s">
        <v>21</v>
      </c>
      <c r="C71" s="11" t="s">
        <v>218</v>
      </c>
      <c r="D71" s="12" t="s">
        <v>23</v>
      </c>
      <c r="E71" s="20" t="s">
        <v>219</v>
      </c>
      <c r="F71" s="14" t="s">
        <v>220</v>
      </c>
      <c r="G71" s="15" t="s">
        <v>26</v>
      </c>
      <c r="H71" s="16">
        <v>1</v>
      </c>
      <c r="I71" s="17">
        <v>516.77</v>
      </c>
      <c r="J71" s="18" t="s">
        <v>17</v>
      </c>
      <c r="K71" s="16">
        <f t="shared" ref="K71:K72" si="18">ROUND(I71*1.2355,2)</f>
        <v>638.47</v>
      </c>
      <c r="L71" s="19">
        <f t="shared" ref="L71:L72" si="19">ROUND(H71*K71,2)</f>
        <v>638.47</v>
      </c>
    </row>
    <row r="72" spans="1:12" ht="30" x14ac:dyDescent="0.25">
      <c r="A72" s="9" t="s">
        <v>21</v>
      </c>
      <c r="B72" s="10" t="s">
        <v>21</v>
      </c>
      <c r="C72" s="11" t="s">
        <v>221</v>
      </c>
      <c r="D72" s="12" t="s">
        <v>15</v>
      </c>
      <c r="E72" s="13" t="s">
        <v>222</v>
      </c>
      <c r="F72" s="14" t="s">
        <v>223</v>
      </c>
      <c r="G72" s="15" t="s">
        <v>158</v>
      </c>
      <c r="H72" s="16">
        <v>1</v>
      </c>
      <c r="I72" s="17">
        <v>3563.57</v>
      </c>
      <c r="J72" s="18" t="s">
        <v>17</v>
      </c>
      <c r="K72" s="16">
        <f t="shared" si="18"/>
        <v>4402.79</v>
      </c>
      <c r="L72" s="19">
        <f t="shared" si="19"/>
        <v>4402.79</v>
      </c>
    </row>
    <row r="73" spans="1:12" x14ac:dyDescent="0.25">
      <c r="A73" s="23"/>
      <c r="B73" s="24"/>
      <c r="C73" s="23"/>
      <c r="D73" s="25"/>
      <c r="E73" s="25"/>
      <c r="F73" s="25"/>
      <c r="G73" s="25"/>
      <c r="H73" s="25"/>
      <c r="I73" s="25"/>
      <c r="J73" s="25"/>
      <c r="K73" s="25"/>
      <c r="L73" s="26"/>
    </row>
  </sheetData>
  <mergeCells count="1">
    <mergeCell ref="C2:F2"/>
  </mergeCells>
  <conditionalFormatting sqref="A3:A7">
    <cfRule type="cellIs" dxfId="149" priority="143" stopIfTrue="1" operator="notEqual">
      <formula>$N3</formula>
    </cfRule>
  </conditionalFormatting>
  <conditionalFormatting sqref="B3:C7 F3:F7 K3:L7">
    <cfRule type="expression" dxfId="148" priority="144" stopIfTrue="1">
      <formula>$C3=1</formula>
    </cfRule>
    <cfRule type="expression" dxfId="147" priority="145" stopIfTrue="1">
      <formula>OR($C3=0,$C3=2,$C3=3,$C3=4)</formula>
    </cfRule>
  </conditionalFormatting>
  <conditionalFormatting sqref="I3:J7">
    <cfRule type="expression" dxfId="146" priority="146" stopIfTrue="1">
      <formula>$C3=1</formula>
    </cfRule>
    <cfRule type="expression" dxfId="145" priority="147" stopIfTrue="1">
      <formula>OR($C3=0,$C3=2,$C3=3,$C3=4)</formula>
    </cfRule>
    <cfRule type="expression" dxfId="144" priority="148" stopIfTrue="1">
      <formula>AND(TIPOORCAMENTO="Licitado",$C3&lt;&gt;"L",$C3&lt;&gt;-1)</formula>
    </cfRule>
  </conditionalFormatting>
  <conditionalFormatting sqref="D3:E7 G3:H7">
    <cfRule type="expression" dxfId="143" priority="149" stopIfTrue="1">
      <formula>$C3=1</formula>
    </cfRule>
    <cfRule type="expression" dxfId="142" priority="150" stopIfTrue="1">
      <formula>OR($C3=0,$C3=2,$C3=3,$C3=4)</formula>
    </cfRule>
  </conditionalFormatting>
  <conditionalFormatting sqref="A8:A13">
    <cfRule type="cellIs" dxfId="141" priority="135" stopIfTrue="1" operator="notEqual">
      <formula>$N8</formula>
    </cfRule>
  </conditionalFormatting>
  <conditionalFormatting sqref="B8:C13 F8:F13 K8:L15">
    <cfRule type="expression" dxfId="140" priority="136" stopIfTrue="1">
      <formula>$C8=1</formula>
    </cfRule>
    <cfRule type="expression" dxfId="139" priority="137" stopIfTrue="1">
      <formula>OR($C8=0,$C8=2,$C8=3,$C8=4)</formula>
    </cfRule>
  </conditionalFormatting>
  <conditionalFormatting sqref="I8:J8 J9:J13">
    <cfRule type="expression" dxfId="138" priority="138" stopIfTrue="1">
      <formula>$C8=1</formula>
    </cfRule>
    <cfRule type="expression" dxfId="137" priority="139" stopIfTrue="1">
      <formula>OR($C8=0,$C8=2,$C8=3,$C8=4)</formula>
    </cfRule>
    <cfRule type="expression" dxfId="136" priority="140" stopIfTrue="1">
      <formula>AND(TIPOORCAMENTO="Licitado",$C8&lt;&gt;"L",$C8&lt;&gt;-1)</formula>
    </cfRule>
  </conditionalFormatting>
  <conditionalFormatting sqref="D8:E13 G8:H13">
    <cfRule type="expression" dxfId="135" priority="141" stopIfTrue="1">
      <formula>$C8=1</formula>
    </cfRule>
    <cfRule type="expression" dxfId="134" priority="142" stopIfTrue="1">
      <formula>OR($C8=0,$C8=2,$C8=3,$C8=4)</formula>
    </cfRule>
  </conditionalFormatting>
  <conditionalFormatting sqref="A14:A17">
    <cfRule type="cellIs" dxfId="133" priority="127" stopIfTrue="1" operator="notEqual">
      <formula>$N14</formula>
    </cfRule>
  </conditionalFormatting>
  <conditionalFormatting sqref="B14:C17 F14:F17 K16:L23">
    <cfRule type="expression" dxfId="132" priority="128" stopIfTrue="1">
      <formula>$C14=1</formula>
    </cfRule>
    <cfRule type="expression" dxfId="131" priority="129" stopIfTrue="1">
      <formula>OR($C14=0,$C14=2,$C14=3,$C14=4)</formula>
    </cfRule>
  </conditionalFormatting>
  <conditionalFormatting sqref="I16:J16 J17 J14:J15">
    <cfRule type="expression" dxfId="130" priority="130" stopIfTrue="1">
      <formula>$C14=1</formula>
    </cfRule>
    <cfRule type="expression" dxfId="129" priority="131" stopIfTrue="1">
      <formula>OR($C14=0,$C14=2,$C14=3,$C14=4)</formula>
    </cfRule>
    <cfRule type="expression" dxfId="128" priority="132" stopIfTrue="1">
      <formula>AND(TIPOORCAMENTO="Licitado",$C14&lt;&gt;"L",$C14&lt;&gt;-1)</formula>
    </cfRule>
  </conditionalFormatting>
  <conditionalFormatting sqref="D14:E17 G14:H17">
    <cfRule type="expression" dxfId="127" priority="133" stopIfTrue="1">
      <formula>$C14=1</formula>
    </cfRule>
    <cfRule type="expression" dxfId="126" priority="134" stopIfTrue="1">
      <formula>OR($C14=0,$C14=2,$C14=3,$C14=4)</formula>
    </cfRule>
  </conditionalFormatting>
  <conditionalFormatting sqref="I9:I13">
    <cfRule type="expression" dxfId="125" priority="124" stopIfTrue="1">
      <formula>$C9=1</formula>
    </cfRule>
    <cfRule type="expression" dxfId="124" priority="125" stopIfTrue="1">
      <formula>OR($C9=0,$C9=2,$C9=3,$C9=4)</formula>
    </cfRule>
    <cfRule type="expression" dxfId="123" priority="126" stopIfTrue="1">
      <formula>AND(TIPOORCAMENTO="Licitado",$C9&lt;&gt;"L",$C9&lt;&gt;-1)</formula>
    </cfRule>
  </conditionalFormatting>
  <conditionalFormatting sqref="I14:I15">
    <cfRule type="expression" dxfId="122" priority="121" stopIfTrue="1">
      <formula>$C14=1</formula>
    </cfRule>
    <cfRule type="expression" dxfId="121" priority="122" stopIfTrue="1">
      <formula>OR($C14=0,$C14=2,$C14=3,$C14=4)</formula>
    </cfRule>
    <cfRule type="expression" dxfId="120" priority="123" stopIfTrue="1">
      <formula>AND(TIPOORCAMENTO="Licitado",$C14&lt;&gt;"L",$C14&lt;&gt;-1)</formula>
    </cfRule>
  </conditionalFormatting>
  <conditionalFormatting sqref="A18:A23">
    <cfRule type="cellIs" dxfId="119" priority="113" stopIfTrue="1" operator="notEqual">
      <formula>$N18</formula>
    </cfRule>
  </conditionalFormatting>
  <conditionalFormatting sqref="B18:C23 F18:F23">
    <cfRule type="expression" dxfId="118" priority="114" stopIfTrue="1">
      <formula>$C18=1</formula>
    </cfRule>
    <cfRule type="expression" dxfId="117" priority="115" stopIfTrue="1">
      <formula>OR($C18=0,$C18=2,$C18=3,$C18=4)</formula>
    </cfRule>
  </conditionalFormatting>
  <conditionalFormatting sqref="J18:J23">
    <cfRule type="expression" dxfId="116" priority="116" stopIfTrue="1">
      <formula>$C18=1</formula>
    </cfRule>
    <cfRule type="expression" dxfId="115" priority="117" stopIfTrue="1">
      <formula>OR($C18=0,$C18=2,$C18=3,$C18=4)</formula>
    </cfRule>
    <cfRule type="expression" dxfId="114" priority="118" stopIfTrue="1">
      <formula>AND(TIPOORCAMENTO="Licitado",$C18&lt;&gt;"L",$C18&lt;&gt;-1)</formula>
    </cfRule>
  </conditionalFormatting>
  <conditionalFormatting sqref="D18:E19 G18:H23 D21:E23 D20">
    <cfRule type="expression" dxfId="113" priority="119" stopIfTrue="1">
      <formula>$C18=1</formula>
    </cfRule>
    <cfRule type="expression" dxfId="112" priority="120" stopIfTrue="1">
      <formula>OR($C18=0,$C18=2,$C18=3,$C18=4)</formula>
    </cfRule>
  </conditionalFormatting>
  <conditionalFormatting sqref="I17">
    <cfRule type="expression" dxfId="111" priority="110" stopIfTrue="1">
      <formula>$C17=1</formula>
    </cfRule>
    <cfRule type="expression" dxfId="110" priority="111" stopIfTrue="1">
      <formula>OR($C17=0,$C17=2,$C17=3,$C17=4)</formula>
    </cfRule>
    <cfRule type="expression" dxfId="109" priority="112" stopIfTrue="1">
      <formula>AND(TIPOORCAMENTO="Licitado",$C17&lt;&gt;"L",$C17&lt;&gt;-1)</formula>
    </cfRule>
  </conditionalFormatting>
  <conditionalFormatting sqref="I18:I23">
    <cfRule type="expression" dxfId="108" priority="107" stopIfTrue="1">
      <formula>$C18=1</formula>
    </cfRule>
    <cfRule type="expression" dxfId="107" priority="108" stopIfTrue="1">
      <formula>OR($C18=0,$C18=2,$C18=3,$C18=4)</formula>
    </cfRule>
    <cfRule type="expression" dxfId="106" priority="109" stopIfTrue="1">
      <formula>AND(TIPOORCAMENTO="Licitado",$C18&lt;&gt;"L",$C18&lt;&gt;-1)</formula>
    </cfRule>
  </conditionalFormatting>
  <conditionalFormatting sqref="E20">
    <cfRule type="expression" dxfId="105" priority="105" stopIfTrue="1">
      <formula>$C20=1</formula>
    </cfRule>
    <cfRule type="expression" dxfId="104" priority="106" stopIfTrue="1">
      <formula>OR($C20=0,$C20=2,$C20=3,$C20=4)</formula>
    </cfRule>
  </conditionalFormatting>
  <conditionalFormatting sqref="A24:A30">
    <cfRule type="cellIs" dxfId="103" priority="97" stopIfTrue="1" operator="notEqual">
      <formula>$N24</formula>
    </cfRule>
  </conditionalFormatting>
  <conditionalFormatting sqref="B24:C30 F24:F30 K24:L31">
    <cfRule type="expression" dxfId="102" priority="98" stopIfTrue="1">
      <formula>$C24=1</formula>
    </cfRule>
    <cfRule type="expression" dxfId="101" priority="99" stopIfTrue="1">
      <formula>OR($C24=0,$C24=2,$C24=3,$C24=4)</formula>
    </cfRule>
  </conditionalFormatting>
  <conditionalFormatting sqref="I24:J24 J25:J30">
    <cfRule type="expression" dxfId="100" priority="100" stopIfTrue="1">
      <formula>$C24=1</formula>
    </cfRule>
    <cfRule type="expression" dxfId="99" priority="101" stopIfTrue="1">
      <formula>OR($C24=0,$C24=2,$C24=3,$C24=4)</formula>
    </cfRule>
    <cfRule type="expression" dxfId="98" priority="102" stopIfTrue="1">
      <formula>AND(TIPOORCAMENTO="Licitado",$C24&lt;&gt;"L",$C24&lt;&gt;-1)</formula>
    </cfRule>
  </conditionalFormatting>
  <conditionalFormatting sqref="D24:E25 G24:H30 D26:D30">
    <cfRule type="expression" dxfId="97" priority="103" stopIfTrue="1">
      <formula>$C24=1</formula>
    </cfRule>
    <cfRule type="expression" dxfId="96" priority="104" stopIfTrue="1">
      <formula>OR($C24=0,$C24=2,$C24=3,$C24=4)</formula>
    </cfRule>
  </conditionalFormatting>
  <conditionalFormatting sqref="A31:A34">
    <cfRule type="cellIs" dxfId="95" priority="89" stopIfTrue="1" operator="notEqual">
      <formula>$N31</formula>
    </cfRule>
  </conditionalFormatting>
  <conditionalFormatting sqref="B31:C34 F31:F34 K32:L38">
    <cfRule type="expression" dxfId="94" priority="90" stopIfTrue="1">
      <formula>$C31=1</formula>
    </cfRule>
    <cfRule type="expression" dxfId="93" priority="91" stopIfTrue="1">
      <formula>OR($C31=0,$C31=2,$C31=3,$C31=4)</formula>
    </cfRule>
  </conditionalFormatting>
  <conditionalFormatting sqref="I32:J34 J31">
    <cfRule type="expression" dxfId="92" priority="92" stopIfTrue="1">
      <formula>$C31=1</formula>
    </cfRule>
    <cfRule type="expression" dxfId="91" priority="93" stopIfTrue="1">
      <formula>OR($C31=0,$C31=2,$C31=3,$C31=4)</formula>
    </cfRule>
    <cfRule type="expression" dxfId="90" priority="94" stopIfTrue="1">
      <formula>AND(TIPOORCAMENTO="Licitado",$C31&lt;&gt;"L",$C31&lt;&gt;-1)</formula>
    </cfRule>
  </conditionalFormatting>
  <conditionalFormatting sqref="D32:E34 G31:H34 D31">
    <cfRule type="expression" dxfId="89" priority="95" stopIfTrue="1">
      <formula>$C31=1</formula>
    </cfRule>
    <cfRule type="expression" dxfId="88" priority="96" stopIfTrue="1">
      <formula>OR($C31=0,$C31=2,$C31=3,$C31=4)</formula>
    </cfRule>
  </conditionalFormatting>
  <conditionalFormatting sqref="E26:E30">
    <cfRule type="expression" dxfId="87" priority="87" stopIfTrue="1">
      <formula>$C26=1</formula>
    </cfRule>
    <cfRule type="expression" dxfId="86" priority="88" stopIfTrue="1">
      <formula>OR($C26=0,$C26=2,$C26=3,$C26=4)</formula>
    </cfRule>
  </conditionalFormatting>
  <conditionalFormatting sqref="E31">
    <cfRule type="expression" dxfId="85" priority="85" stopIfTrue="1">
      <formula>$C31=1</formula>
    </cfRule>
    <cfRule type="expression" dxfId="84" priority="86" stopIfTrue="1">
      <formula>OR($C31=0,$C31=2,$C31=3,$C31=4)</formula>
    </cfRule>
  </conditionalFormatting>
  <conditionalFormatting sqref="I25:I30">
    <cfRule type="expression" dxfId="83" priority="82" stopIfTrue="1">
      <formula>$C25=1</formula>
    </cfRule>
    <cfRule type="expression" dxfId="82" priority="83" stopIfTrue="1">
      <formula>OR($C25=0,$C25=2,$C25=3,$C25=4)</formula>
    </cfRule>
    <cfRule type="expression" dxfId="81" priority="84" stopIfTrue="1">
      <formula>AND(TIPOORCAMENTO="Licitado",$C25&lt;&gt;"L",$C25&lt;&gt;-1)</formula>
    </cfRule>
  </conditionalFormatting>
  <conditionalFormatting sqref="I31">
    <cfRule type="expression" dxfId="80" priority="79" stopIfTrue="1">
      <formula>$C31=1</formula>
    </cfRule>
    <cfRule type="expression" dxfId="79" priority="80" stopIfTrue="1">
      <formula>OR($C31=0,$C31=2,$C31=3,$C31=4)</formula>
    </cfRule>
    <cfRule type="expression" dxfId="78" priority="81" stopIfTrue="1">
      <formula>AND(TIPOORCAMENTO="Licitado",$C31&lt;&gt;"L",$C31&lt;&gt;-1)</formula>
    </cfRule>
  </conditionalFormatting>
  <conditionalFormatting sqref="A35:A40">
    <cfRule type="cellIs" dxfId="77" priority="71" stopIfTrue="1" operator="notEqual">
      <formula>$N35</formula>
    </cfRule>
  </conditionalFormatting>
  <conditionalFormatting sqref="B35:C40 F35:F40 K39:L44">
    <cfRule type="expression" dxfId="76" priority="72" stopIfTrue="1">
      <formula>$C35=1</formula>
    </cfRule>
    <cfRule type="expression" dxfId="75" priority="73" stopIfTrue="1">
      <formula>OR($C35=0,$C35=2,$C35=3,$C35=4)</formula>
    </cfRule>
  </conditionalFormatting>
  <conditionalFormatting sqref="I37:J40 J35:J36">
    <cfRule type="expression" dxfId="74" priority="74" stopIfTrue="1">
      <formula>$C35=1</formula>
    </cfRule>
    <cfRule type="expression" dxfId="73" priority="75" stopIfTrue="1">
      <formula>OR($C35=0,$C35=2,$C35=3,$C35=4)</formula>
    </cfRule>
    <cfRule type="expression" dxfId="72" priority="76" stopIfTrue="1">
      <formula>AND(TIPOORCAMENTO="Licitado",$C35&lt;&gt;"L",$C35&lt;&gt;-1)</formula>
    </cfRule>
  </conditionalFormatting>
  <conditionalFormatting sqref="D38:E40 G35:H40 D35:D37">
    <cfRule type="expression" dxfId="71" priority="77" stopIfTrue="1">
      <formula>$C35=1</formula>
    </cfRule>
    <cfRule type="expression" dxfId="70" priority="78" stopIfTrue="1">
      <formula>OR($C35=0,$C35=2,$C35=3,$C35=4)</formula>
    </cfRule>
  </conditionalFormatting>
  <conditionalFormatting sqref="E35">
    <cfRule type="expression" dxfId="69" priority="69" stopIfTrue="1">
      <formula>$C35=1</formula>
    </cfRule>
    <cfRule type="expression" dxfId="68" priority="70" stopIfTrue="1">
      <formula>OR($C35=0,$C35=2,$C35=3,$C35=4)</formula>
    </cfRule>
  </conditionalFormatting>
  <conditionalFormatting sqref="E36">
    <cfRule type="expression" dxfId="67" priority="67" stopIfTrue="1">
      <formula>$C36=1</formula>
    </cfRule>
    <cfRule type="expression" dxfId="66" priority="68" stopIfTrue="1">
      <formula>OR($C36=0,$C36=2,$C36=3,$C36=4)</formula>
    </cfRule>
  </conditionalFormatting>
  <conditionalFormatting sqref="I35">
    <cfRule type="expression" dxfId="65" priority="64" stopIfTrue="1">
      <formula>$C35=1</formula>
    </cfRule>
    <cfRule type="expression" dxfId="64" priority="65" stopIfTrue="1">
      <formula>OR($C35=0,$C35=2,$C35=3,$C35=4)</formula>
    </cfRule>
    <cfRule type="expression" dxfId="63" priority="66" stopIfTrue="1">
      <formula>AND(TIPOORCAMENTO="Licitado",$C35&lt;&gt;"L",$C35&lt;&gt;-1)</formula>
    </cfRule>
  </conditionalFormatting>
  <conditionalFormatting sqref="I36">
    <cfRule type="expression" dxfId="62" priority="61" stopIfTrue="1">
      <formula>$C36=1</formula>
    </cfRule>
    <cfRule type="expression" dxfId="61" priority="62" stopIfTrue="1">
      <formula>OR($C36=0,$C36=2,$C36=3,$C36=4)</formula>
    </cfRule>
    <cfRule type="expression" dxfId="60" priority="63" stopIfTrue="1">
      <formula>AND(TIPOORCAMENTO="Licitado",$C36&lt;&gt;"L",$C36&lt;&gt;-1)</formula>
    </cfRule>
  </conditionalFormatting>
  <conditionalFormatting sqref="E37">
    <cfRule type="expression" dxfId="59" priority="59" stopIfTrue="1">
      <formula>$C37=1</formula>
    </cfRule>
    <cfRule type="expression" dxfId="58" priority="60" stopIfTrue="1">
      <formula>OR($C37=0,$C37=2,$C37=3,$C37=4)</formula>
    </cfRule>
  </conditionalFormatting>
  <conditionalFormatting sqref="A41:A46">
    <cfRule type="cellIs" dxfId="57" priority="51" stopIfTrue="1" operator="notEqual">
      <formula>$N41</formula>
    </cfRule>
  </conditionalFormatting>
  <conditionalFormatting sqref="B41:C46 F41:F46 K45:L48">
    <cfRule type="expression" dxfId="56" priority="52" stopIfTrue="1">
      <formula>$C41=1</formula>
    </cfRule>
    <cfRule type="expression" dxfId="55" priority="53" stopIfTrue="1">
      <formula>OR($C41=0,$C41=2,$C41=3,$C41=4)</formula>
    </cfRule>
  </conditionalFormatting>
  <conditionalFormatting sqref="I41:J46">
    <cfRule type="expression" dxfId="54" priority="54" stopIfTrue="1">
      <formula>$C41=1</formula>
    </cfRule>
    <cfRule type="expression" dxfId="53" priority="55" stopIfTrue="1">
      <formula>OR($C41=0,$C41=2,$C41=3,$C41=4)</formula>
    </cfRule>
    <cfRule type="expression" dxfId="52" priority="56" stopIfTrue="1">
      <formula>AND(TIPOORCAMENTO="Licitado",$C41&lt;&gt;"L",$C41&lt;&gt;-1)</formula>
    </cfRule>
  </conditionalFormatting>
  <conditionalFormatting sqref="D46:E46 D45 G41:H46 D41:E44">
    <cfRule type="expression" dxfId="51" priority="57" stopIfTrue="1">
      <formula>$C41=1</formula>
    </cfRule>
    <cfRule type="expression" dxfId="50" priority="58" stopIfTrue="1">
      <formula>OR($C41=0,$C41=2,$C41=3,$C41=4)</formula>
    </cfRule>
  </conditionalFormatting>
  <conditionalFormatting sqref="A47:A52">
    <cfRule type="cellIs" dxfId="49" priority="43" stopIfTrue="1" operator="notEqual">
      <formula>$N47</formula>
    </cfRule>
  </conditionalFormatting>
  <conditionalFormatting sqref="B47:C52 F47:F52 K49:L57">
    <cfRule type="expression" dxfId="48" priority="44" stopIfTrue="1">
      <formula>$C47=1</formula>
    </cfRule>
    <cfRule type="expression" dxfId="47" priority="45" stopIfTrue="1">
      <formula>OR($C47=0,$C47=2,$C47=3,$C47=4)</formula>
    </cfRule>
  </conditionalFormatting>
  <conditionalFormatting sqref="I47:J52">
    <cfRule type="expression" dxfId="46" priority="46" stopIfTrue="1">
      <formula>$C47=1</formula>
    </cfRule>
    <cfRule type="expression" dxfId="45" priority="47" stopIfTrue="1">
      <formula>OR($C47=0,$C47=2,$C47=3,$C47=4)</formula>
    </cfRule>
    <cfRule type="expression" dxfId="44" priority="48" stopIfTrue="1">
      <formula>AND(TIPOORCAMENTO="Licitado",$C47&lt;&gt;"L",$C47&lt;&gt;-1)</formula>
    </cfRule>
  </conditionalFormatting>
  <conditionalFormatting sqref="D47:E52 G47:H52">
    <cfRule type="expression" dxfId="43" priority="49" stopIfTrue="1">
      <formula>$C47=1</formula>
    </cfRule>
    <cfRule type="expression" dxfId="42" priority="50" stopIfTrue="1">
      <formula>OR($C47=0,$C47=2,$C47=3,$C47=4)</formula>
    </cfRule>
  </conditionalFormatting>
  <conditionalFormatting sqref="E45">
    <cfRule type="expression" dxfId="41" priority="41" stopIfTrue="1">
      <formula>$C45=1</formula>
    </cfRule>
    <cfRule type="expression" dxfId="40" priority="42" stopIfTrue="1">
      <formula>OR($C45=0,$C45=2,$C45=3,$C45=4)</formula>
    </cfRule>
  </conditionalFormatting>
  <conditionalFormatting sqref="A53:A57">
    <cfRule type="cellIs" dxfId="39" priority="33" stopIfTrue="1" operator="notEqual">
      <formula>$N53</formula>
    </cfRule>
  </conditionalFormatting>
  <conditionalFormatting sqref="B53:C57 F53:F57">
    <cfRule type="expression" dxfId="38" priority="34" stopIfTrue="1">
      <formula>$C53=1</formula>
    </cfRule>
    <cfRule type="expression" dxfId="37" priority="35" stopIfTrue="1">
      <formula>OR($C53=0,$C53=2,$C53=3,$C53=4)</formula>
    </cfRule>
  </conditionalFormatting>
  <conditionalFormatting sqref="I53:J57">
    <cfRule type="expression" dxfId="36" priority="36" stopIfTrue="1">
      <formula>$C53=1</formula>
    </cfRule>
    <cfRule type="expression" dxfId="35" priority="37" stopIfTrue="1">
      <formula>OR($C53=0,$C53=2,$C53=3,$C53=4)</formula>
    </cfRule>
    <cfRule type="expression" dxfId="34" priority="38" stopIfTrue="1">
      <formula>AND(TIPOORCAMENTO="Licitado",$C53&lt;&gt;"L",$C53&lt;&gt;-1)</formula>
    </cfRule>
  </conditionalFormatting>
  <conditionalFormatting sqref="D53:E57 G53:H57">
    <cfRule type="expression" dxfId="33" priority="39" stopIfTrue="1">
      <formula>$C53=1</formula>
    </cfRule>
    <cfRule type="expression" dxfId="32" priority="40" stopIfTrue="1">
      <formula>OR($C53=0,$C53=2,$C53=3,$C53=4)</formula>
    </cfRule>
  </conditionalFormatting>
  <conditionalFormatting sqref="A58:A62">
    <cfRule type="cellIs" dxfId="31" priority="25" stopIfTrue="1" operator="notEqual">
      <formula>$N58</formula>
    </cfRule>
  </conditionalFormatting>
  <conditionalFormatting sqref="B58:C62 F58:F62 K58:L62">
    <cfRule type="expression" dxfId="30" priority="26" stopIfTrue="1">
      <formula>$C58=1</formula>
    </cfRule>
    <cfRule type="expression" dxfId="29" priority="27" stopIfTrue="1">
      <formula>OR($C58=0,$C58=2,$C58=3,$C58=4)</formula>
    </cfRule>
  </conditionalFormatting>
  <conditionalFormatting sqref="I58:J62">
    <cfRule type="expression" dxfId="28" priority="28" stopIfTrue="1">
      <formula>$C58=1</formula>
    </cfRule>
    <cfRule type="expression" dxfId="27" priority="29" stopIfTrue="1">
      <formula>OR($C58=0,$C58=2,$C58=3,$C58=4)</formula>
    </cfRule>
    <cfRule type="expression" dxfId="26" priority="30" stopIfTrue="1">
      <formula>AND(TIPOORCAMENTO="Licitado",$C58&lt;&gt;"L",$C58&lt;&gt;-1)</formula>
    </cfRule>
  </conditionalFormatting>
  <conditionalFormatting sqref="D58:E62 G58:H62">
    <cfRule type="expression" dxfId="25" priority="31" stopIfTrue="1">
      <formula>$C58=1</formula>
    </cfRule>
    <cfRule type="expression" dxfId="24" priority="32" stopIfTrue="1">
      <formula>OR($C58=0,$C58=2,$C58=3,$C58=4)</formula>
    </cfRule>
  </conditionalFormatting>
  <conditionalFormatting sqref="A63:A65">
    <cfRule type="cellIs" dxfId="23" priority="17" stopIfTrue="1" operator="notEqual">
      <formula>$N63</formula>
    </cfRule>
  </conditionalFormatting>
  <conditionalFormatting sqref="B63:C65 F63:F65 K63:L68">
    <cfRule type="expression" dxfId="22" priority="18" stopIfTrue="1">
      <formula>$C63=1</formula>
    </cfRule>
    <cfRule type="expression" dxfId="21" priority="19" stopIfTrue="1">
      <formula>OR($C63=0,$C63=2,$C63=3,$C63=4)</formula>
    </cfRule>
  </conditionalFormatting>
  <conditionalFormatting sqref="I63:J65">
    <cfRule type="expression" dxfId="20" priority="20" stopIfTrue="1">
      <formula>$C63=1</formula>
    </cfRule>
    <cfRule type="expression" dxfId="19" priority="21" stopIfTrue="1">
      <formula>OR($C63=0,$C63=2,$C63=3,$C63=4)</formula>
    </cfRule>
    <cfRule type="expression" dxfId="18" priority="22" stopIfTrue="1">
      <formula>AND(TIPOORCAMENTO="Licitado",$C63&lt;&gt;"L",$C63&lt;&gt;-1)</formula>
    </cfRule>
  </conditionalFormatting>
  <conditionalFormatting sqref="D63:E65 G63:H65">
    <cfRule type="expression" dxfId="17" priority="23" stopIfTrue="1">
      <formula>$C63=1</formula>
    </cfRule>
    <cfRule type="expression" dxfId="16" priority="24" stopIfTrue="1">
      <formula>OR($C63=0,$C63=2,$C63=3,$C63=4)</formula>
    </cfRule>
  </conditionalFormatting>
  <conditionalFormatting sqref="A66:A69">
    <cfRule type="cellIs" dxfId="15" priority="9" stopIfTrue="1" operator="notEqual">
      <formula>$N66</formula>
    </cfRule>
  </conditionalFormatting>
  <conditionalFormatting sqref="B66:C69 F66:F69 K69:L69">
    <cfRule type="expression" dxfId="14" priority="10" stopIfTrue="1">
      <formula>$C66=1</formula>
    </cfRule>
    <cfRule type="expression" dxfId="13" priority="11" stopIfTrue="1">
      <formula>OR($C66=0,$C66=2,$C66=3,$C66=4)</formula>
    </cfRule>
  </conditionalFormatting>
  <conditionalFormatting sqref="I66:J69">
    <cfRule type="expression" dxfId="12" priority="12" stopIfTrue="1">
      <formula>$C66=1</formula>
    </cfRule>
    <cfRule type="expression" dxfId="11" priority="13" stopIfTrue="1">
      <formula>OR($C66=0,$C66=2,$C66=3,$C66=4)</formula>
    </cfRule>
    <cfRule type="expression" dxfId="10" priority="14" stopIfTrue="1">
      <formula>AND(TIPOORCAMENTO="Licitado",$C66&lt;&gt;"L",$C66&lt;&gt;-1)</formula>
    </cfRule>
  </conditionalFormatting>
  <conditionalFormatting sqref="D66:E69 G66:H69">
    <cfRule type="expression" dxfId="9" priority="15" stopIfTrue="1">
      <formula>$C66=1</formula>
    </cfRule>
    <cfRule type="expression" dxfId="8" priority="16" stopIfTrue="1">
      <formula>OR($C66=0,$C66=2,$C66=3,$C66=4)</formula>
    </cfRule>
  </conditionalFormatting>
  <conditionalFormatting sqref="A70:A72">
    <cfRule type="cellIs" dxfId="7" priority="1" stopIfTrue="1" operator="notEqual">
      <formula>$N70</formula>
    </cfRule>
  </conditionalFormatting>
  <conditionalFormatting sqref="B70:C72 F70:F72 K70:L72">
    <cfRule type="expression" dxfId="6" priority="2" stopIfTrue="1">
      <formula>$C70=1</formula>
    </cfRule>
    <cfRule type="expression" dxfId="5" priority="3" stopIfTrue="1">
      <formula>OR($C70=0,$C70=2,$C70=3,$C70=4)</formula>
    </cfRule>
  </conditionalFormatting>
  <conditionalFormatting sqref="I70:J72">
    <cfRule type="expression" dxfId="4" priority="4" stopIfTrue="1">
      <formula>$C70=1</formula>
    </cfRule>
    <cfRule type="expression" dxfId="3" priority="5" stopIfTrue="1">
      <formula>OR($C70=0,$C70=2,$C70=3,$C70=4)</formula>
    </cfRule>
    <cfRule type="expression" dxfId="2" priority="6" stopIfTrue="1">
      <formula>AND(TIPOORCAMENTO="Licitado",$C70&lt;&gt;"L",$C70&lt;&gt;-1)</formula>
    </cfRule>
  </conditionalFormatting>
  <conditionalFormatting sqref="D70:E72 G70:H72">
    <cfRule type="expression" dxfId="1" priority="7" stopIfTrue="1">
      <formula>$C70=1</formula>
    </cfRule>
    <cfRule type="expression" dxfId="0" priority="8" stopIfTrue="1">
      <formula>OR($C70=0,$C70=2,$C70=3,$C70=4)</formula>
    </cfRule>
  </conditionalFormatting>
  <dataValidations count="6">
    <dataValidation allowBlank="1" showInputMessage="1" showErrorMessage="1" prompt="Para Orçamento Proposto, o Preço Unitário é resultado do produto do Custo Unitário pelo BDI._x000a_Para Orçamento Licitado, deve ser preenchido na Coluna AL." sqref="K3:K72"/>
    <dataValidation allowBlank="1" showInputMessage="1" showErrorMessage="1" prompt="A entrada de quantidades é feita na coluna AJ se acompanhamento por BM, ou na aba &quot;Memória de Cálculo/PLQ&quot; se acompanhamento por PLE." sqref="H3:H72"/>
    <dataValidation type="list" showErrorMessage="1" errorTitle="Erro de Entrada" error="Selecione somente os itens da lista." promptTitle="Nível:" prompt="Selecione na lista o nível de itemização da Planilha." sqref="A3:A72">
      <formula1>"Meta,Nível 2,Nível 3,Nível 4,Serviço"</formula1>
      <formula2>0</formula2>
    </dataValidation>
    <dataValidation type="list" errorStyle="warning" allowBlank="1" showErrorMessage="1" errorTitle="Aviso BDI" error="Selecione um dos 3 BDI da lista._x000a__x000a_Caso tenha mais de 3 BDI nesta Planilha Orçamentária digite apenas valor percentual." sqref="J3:J72">
      <mc:AlternateContent xmlns:x12ac="http://schemas.microsoft.com/office/spreadsheetml/2011/1/ac" xmlns:mc="http://schemas.openxmlformats.org/markup-compatibility/2006">
        <mc:Choice Requires="x12ac">
          <x12ac:list>BDI 1,BDI 2,BDI 3,"0,00%"</x12ac:list>
        </mc:Choice>
        <mc:Fallback>
          <formula1>"BDI 1,BDI 2,BDI 3,0,00%"</formula1>
        </mc:Fallback>
      </mc:AlternateContent>
      <formula2>0</formula2>
    </dataValidation>
    <dataValidation type="list" allowBlank="1" sqref="D3:D72">
      <formula1>"SINAPI,SINAPI-I,SICRO,Composição,Cotação"</formula1>
      <formula2>0</formula2>
    </dataValidation>
    <dataValidation type="decimal" operator="greaterThan" allowBlank="1" showErrorMessage="1" error="Apenas números decimais maiores que zero." sqref="I3:I7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Nalini</dc:creator>
  <cp:lastModifiedBy>COMPRAS &amp; LICITAÇÕES</cp:lastModifiedBy>
  <dcterms:created xsi:type="dcterms:W3CDTF">2022-10-04T14:06:28Z</dcterms:created>
  <dcterms:modified xsi:type="dcterms:W3CDTF">2022-10-13T16:48:15Z</dcterms:modified>
</cp:coreProperties>
</file>