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OMPRAS &amp; LICITAÇÕES\Desktop\LICITAÇÃO\EDITAIS 2022\Tomada de Preço\PRC 183 2022 TP 009 2022 CONSTRUÇÃO VESTIÁRIO, PISTA SKATE CRISÓLIA\"/>
    </mc:Choice>
  </mc:AlternateContent>
  <bookViews>
    <workbookView xWindow="0" yWindow="0" windowWidth="28800" windowHeight="12435"/>
  </bookViews>
  <sheets>
    <sheet name="Plan1" sheetId="1" r:id="rId1"/>
  </sheets>
  <externalReferences>
    <externalReference r:id="rId2"/>
  </externalReferences>
  <definedNames>
    <definedName name="TIPOORCAMENTO" hidden="1">IF(VALUE([1]MENU!$O$3)=2,"Licitado","Proposto")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" i="1" l="1"/>
  <c r="L3" i="1"/>
  <c r="L22" i="1"/>
  <c r="L67" i="1"/>
  <c r="L59" i="1"/>
  <c r="L54" i="1"/>
  <c r="L40" i="1"/>
  <c r="L34" i="1"/>
  <c r="L32" i="1"/>
  <c r="L28" i="1"/>
  <c r="L26" i="1"/>
  <c r="L23" i="1"/>
  <c r="L20" i="1"/>
  <c r="L18" i="1"/>
  <c r="L16" i="1"/>
  <c r="L14" i="1"/>
  <c r="L10" i="1"/>
  <c r="L8" i="1"/>
  <c r="L6" i="1"/>
  <c r="L4" i="1"/>
  <c r="L69" i="1"/>
  <c r="L70" i="1"/>
  <c r="L68" i="1"/>
  <c r="L61" i="1"/>
  <c r="L62" i="1"/>
  <c r="L63" i="1"/>
  <c r="L64" i="1"/>
  <c r="L65" i="1"/>
  <c r="L66" i="1"/>
  <c r="L60" i="1"/>
  <c r="L56" i="1"/>
  <c r="L57" i="1"/>
  <c r="L58" i="1"/>
  <c r="L55" i="1"/>
  <c r="L42" i="1"/>
  <c r="L43" i="1"/>
  <c r="L44" i="1"/>
  <c r="L45" i="1"/>
  <c r="L46" i="1"/>
  <c r="L47" i="1"/>
  <c r="L48" i="1"/>
  <c r="L49" i="1"/>
  <c r="L50" i="1"/>
  <c r="L51" i="1"/>
  <c r="L52" i="1"/>
  <c r="L53" i="1"/>
  <c r="L41" i="1"/>
  <c r="L36" i="1"/>
  <c r="L37" i="1"/>
  <c r="L38" i="1"/>
  <c r="L39" i="1"/>
  <c r="L35" i="1"/>
  <c r="L33" i="1"/>
  <c r="L30" i="1"/>
  <c r="L31" i="1"/>
  <c r="L29" i="1"/>
  <c r="L27" i="1"/>
  <c r="L25" i="1"/>
  <c r="L24" i="1"/>
  <c r="L21" i="1"/>
  <c r="L19" i="1"/>
  <c r="L17" i="1"/>
  <c r="L15" i="1"/>
  <c r="L12" i="1"/>
  <c r="L13" i="1"/>
  <c r="L11" i="1"/>
  <c r="L9" i="1"/>
  <c r="L7" i="1"/>
  <c r="L5" i="1"/>
  <c r="K7" i="1"/>
  <c r="K9" i="1"/>
  <c r="K11" i="1"/>
  <c r="K12" i="1"/>
  <c r="K13" i="1"/>
  <c r="K15" i="1"/>
  <c r="K17" i="1"/>
  <c r="K19" i="1"/>
  <c r="K21" i="1"/>
  <c r="K24" i="1"/>
  <c r="K25" i="1"/>
  <c r="K27" i="1"/>
  <c r="K29" i="1"/>
  <c r="K30" i="1"/>
  <c r="K31" i="1"/>
  <c r="K33" i="1"/>
  <c r="K35" i="1"/>
  <c r="K36" i="1"/>
  <c r="K37" i="1"/>
  <c r="K38" i="1"/>
  <c r="K39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5" i="1"/>
  <c r="K56" i="1"/>
  <c r="K57" i="1"/>
  <c r="K58" i="1"/>
  <c r="K60" i="1"/>
  <c r="K61" i="1"/>
  <c r="K62" i="1"/>
  <c r="K63" i="1"/>
  <c r="K64" i="1"/>
  <c r="K65" i="1"/>
  <c r="K66" i="1"/>
  <c r="K67" i="1"/>
  <c r="K68" i="1"/>
  <c r="K69" i="1"/>
  <c r="K70" i="1"/>
  <c r="K5" i="1"/>
</calcChain>
</file>

<file path=xl/sharedStrings.xml><?xml version="1.0" encoding="utf-8"?>
<sst xmlns="http://schemas.openxmlformats.org/spreadsheetml/2006/main" count="643" uniqueCount="220">
  <si>
    <t>Nível</t>
  </si>
  <si>
    <t>Nível Corrigido</t>
  </si>
  <si>
    <t>Item</t>
  </si>
  <si>
    <t>Fonte</t>
  </si>
  <si>
    <t>Código</t>
  </si>
  <si>
    <t>Descrição</t>
  </si>
  <si>
    <t>Unidade</t>
  </si>
  <si>
    <t>Quantidade</t>
  </si>
  <si>
    <t>Custo Unitário (sem BDI) (R$)</t>
  </si>
  <si>
    <t>BDI
(%)</t>
  </si>
  <si>
    <t>Preço Unitário (com BDI) (R$)</t>
  </si>
  <si>
    <t>Preço Total
(R$)</t>
  </si>
  <si>
    <t>↓</t>
  </si>
  <si>
    <t>Erro de Dados</t>
  </si>
  <si>
    <t>Custo Unitário Referência (R$)</t>
  </si>
  <si>
    <t>Valor BDI</t>
  </si>
  <si>
    <t>LOTE</t>
  </si>
  <si>
    <t>Meta</t>
  </si>
  <si>
    <t>1.</t>
  </si>
  <si>
    <t>SINAPI</t>
  </si>
  <si>
    <t>Benfeitorias quadra poliesportiva Crisólia</t>
  </si>
  <si>
    <t>-</t>
  </si>
  <si>
    <t>BDI 1</t>
  </si>
  <si>
    <t>RA</t>
  </si>
  <si>
    <t>Nível 2</t>
  </si>
  <si>
    <t>1.1.</t>
  </si>
  <si>
    <t>Serviços Preliminares</t>
  </si>
  <si>
    <t>Serviço</t>
  </si>
  <si>
    <t>1.1.0.1.</t>
  </si>
  <si>
    <t>SETOP</t>
  </si>
  <si>
    <t>ED-50154</t>
  </si>
  <si>
    <t>FORNECIMENTO E COLOCAÇÃO DE PLACAS DE OBRAS EM CHAPA GALVANIZADA (4,00 X 2,00 M ) SÃO CONFECCIONADAS EM CHAPA GALVANIZADA 26. AS CHAPAS SERÃO AFIXADAS COM REBITES 410 E PARAFUSOS 3/8, EM UMA ESTRUTURA METÁLICA COM VIGA U 2" ENRIJECIDA E METALON 20MMX20MM,334</t>
  </si>
  <si>
    <t>U</t>
  </si>
  <si>
    <t/>
  </si>
  <si>
    <t>1.2.</t>
  </si>
  <si>
    <t>Estrutural</t>
  </si>
  <si>
    <t>1.2.0.1.</t>
  </si>
  <si>
    <t>ED-4019</t>
  </si>
  <si>
    <t xml:space="preserve">PROJETO EXECUTIVO DE ESTRUTURA DE CONCRETO </t>
  </si>
  <si>
    <t>PR A1</t>
  </si>
  <si>
    <t>1.3.</t>
  </si>
  <si>
    <t>Fechamento</t>
  </si>
  <si>
    <t>1.3.0.1.</t>
  </si>
  <si>
    <t>ED-9100</t>
  </si>
  <si>
    <t>ALAMBRADO PARA QUADRA ESPORTIVA, EM TELA DE ARAME GALVANIZADO COM TRAMA LOSANGULAR DE 2" (50,8MM) E FIO BWG12 (2,77MM), EXCLUSIVE PINTURA, INCLUSIVE FIXAÇÃO E FORNECIMENTO EM QUADROS DE TUBOS DE AÇO CARBONO GALVANIZADO DIÂMETRO DE 50MM (2")</t>
  </si>
  <si>
    <t>m2</t>
  </si>
  <si>
    <t>1.4.</t>
  </si>
  <si>
    <t>Alvenaria</t>
  </si>
  <si>
    <t>1.4.0.1.</t>
  </si>
  <si>
    <t>103324</t>
  </si>
  <si>
    <t>ALVENARIA DE VEDAÇÃO DE BLOCOS CERÂMICOS FURADOS NA VERTICAL DE 14X19X39 CM (ESPESSURA 14 CM) E ARGAMASSA DE ASSENTAMENTO COM PREPARO EM BETONEIRA. AF_12/2021</t>
  </si>
  <si>
    <t>M2</t>
  </si>
  <si>
    <t>1.4.0.2.</t>
  </si>
  <si>
    <t>87872</t>
  </si>
  <si>
    <t>CHAPISCO APLICADO SOMENTE EM ESTRUTURAS DE CONCRETO EM ALVENARIAS INTERNAS, COM DESEMPENADEIRA DENTADA.  ARGAMASSA INDUSTRIALIZADA COM PREPARO EM MISTURADOR 300 KG. AF_06/2014</t>
  </si>
  <si>
    <t>1.4.0.3.</t>
  </si>
  <si>
    <t>ED-50761</t>
  </si>
  <si>
    <t>REBOCO COM ARGAMASSA, TRAÇO 1:2:8 (CIMENTO, CAL E AREIA), ESP. 20MM, APLICAÇÃO MANUAL, PREPARO MECÂNICO</t>
  </si>
  <si>
    <t>1.5.</t>
  </si>
  <si>
    <t>Pintura Paredes</t>
  </si>
  <si>
    <t>1.5.0.1.</t>
  </si>
  <si>
    <t>88489</t>
  </si>
  <si>
    <t>APLICAÇÃO MANUAL DE PINTURA COM TINTA LÁTEX ACRÍLICA EM PAREDES, DUAS DEMÃOS. AF_06/2014</t>
  </si>
  <si>
    <t>1.6.</t>
  </si>
  <si>
    <t>Arquibancada</t>
  </si>
  <si>
    <t>1.6.0.1.</t>
  </si>
  <si>
    <t>ED-50837</t>
  </si>
  <si>
    <t>ARQUIBANCADA PADRÃO DE CONCRETO SEM SOLO, METRO DE CADA DEGRAU DE 90 X 40 CM, DESEMPENADO A FRESCO E DEGRAUS INTERMEDIÁRIO DE 10 EM 10 M (PARA MEDIÇÕES: MULTIPLICAR A EXTENSÃO PELO NÚMERO DE DEGRAUS) - (PADRÃO SEE)</t>
  </si>
  <si>
    <t>m</t>
  </si>
  <si>
    <t>1.7.</t>
  </si>
  <si>
    <t>Pintura Arquibancada</t>
  </si>
  <si>
    <t>1.7.0.1.</t>
  </si>
  <si>
    <t>1.8.</t>
  </si>
  <si>
    <t>Pista de Skate</t>
  </si>
  <si>
    <t>1.8.0.1.</t>
  </si>
  <si>
    <t>ED-9320</t>
  </si>
  <si>
    <t>PISO EM CONCRETO, USINADO CONVENCIONAL, FCK 15MPA, COM TELA SOLDADA NERVURADA TIPO Q-138, ACABAMENTO POLÍDO EM NÍVEL ZERO, ESP. 10CM, INCLUSIVE FORNECIMENTO, LANÇAMENTO, ADENSAMENTO, EXCLUSIVE JUNTA DE DILATAÇÃO</t>
  </si>
  <si>
    <t>1.9.</t>
  </si>
  <si>
    <t>Vestiários</t>
  </si>
  <si>
    <t>Nível 3</t>
  </si>
  <si>
    <t>1.9.1.</t>
  </si>
  <si>
    <t>Piso</t>
  </si>
  <si>
    <t>1.9.1.1.</t>
  </si>
  <si>
    <t>ED-50568</t>
  </si>
  <si>
    <t>CONTRAPISO DESEMPENADO COM ARGAMASSA, TRAÇO 1:3 (CIMENTO E AREIA), ESP. 30MM</t>
  </si>
  <si>
    <t>1.9.1.2.</t>
  </si>
  <si>
    <t>ED-50724</t>
  </si>
  <si>
    <t>REVESTIMENTO COM CERÂMICA APLICADO EM PISO, ACABAMENTO ESMALTADO, AMBIENTE INTERNO, PADRÃO EXTRA, DIMENSÃO DA PEÇA ATÉ 2025 CM2, PEI IV, ASSENTAMENTO COM ARGAMASSA INDUSTRIALIZADA, INCLUSIVE REJUNTAMENTO</t>
  </si>
  <si>
    <t>1.9.2.</t>
  </si>
  <si>
    <t>Revestimento</t>
  </si>
  <si>
    <t>1.9.2.1.</t>
  </si>
  <si>
    <t>ED-9081</t>
  </si>
  <si>
    <t>REVESTIMENTO COM CERÂMICA APLICADO EM PAREDE, ACABAMENTO ESMALTADO, AMBIENTE INTERNO/EXTERNO, PADRÃO EXTRA, DIMENSÃO DA PEÇA ATÉ 2025 CM2, PEI III, ASSENTAMENTO COM ARGAMASSA INDUSTRIALIZADA, INCLUSIVE REJUNTAMENTO</t>
  </si>
  <si>
    <t>1.9.3.</t>
  </si>
  <si>
    <t>Teto</t>
  </si>
  <si>
    <t>1.9.3.1.</t>
  </si>
  <si>
    <t>ED-50255</t>
  </si>
  <si>
    <t>LAJE PRÉ-MOLDADA, A REVESTIR, INCLUSIVE CAPEAMENTO E = 4 CM, SC = 200 KG/M2, L = 3,00 M</t>
  </si>
  <si>
    <t>1.9.3.2.</t>
  </si>
  <si>
    <t>87881</t>
  </si>
  <si>
    <t>CHAPISCO APLICADO NO TETO, COM ROLO PARA TEXTURA ACRÍLICA. ARGAMASSA TRAÇO 1:4 E EMULSÃO POLIMÉRICA (ADESIVO) COM PREPARO MANUAL. AF_06/2014</t>
  </si>
  <si>
    <t>1.9.3.3.</t>
  </si>
  <si>
    <t>95306</t>
  </si>
  <si>
    <t>TEXTURA ACRÍLICA, APLICAÇÃO MANUAL EM TETO, UMA DEMÃO. AF_09/2016</t>
  </si>
  <si>
    <t>1.9.4.</t>
  </si>
  <si>
    <t>Esquadrias</t>
  </si>
  <si>
    <t>1.9.4.1.</t>
  </si>
  <si>
    <t>94559</t>
  </si>
  <si>
    <t>JANELA DE AÇO TIPO BASCULANTE PARA VIDROS, COM BATENTE, FERRAGENS E PINTURA ANTICORROSIVA. EXCLUSIVE VIDROS, ACABAMENTO, ALIZAR E CONTRAMARCO. FORNECIMENTO E INSTALAÇÃO. AF_12/2019</t>
  </si>
  <si>
    <t>1.9.5.</t>
  </si>
  <si>
    <t>Cobertura</t>
  </si>
  <si>
    <t>1.9.5.1.</t>
  </si>
  <si>
    <t>100367</t>
  </si>
  <si>
    <t>FABRICAÇÃO E INSTALAÇÃO DE MEIA TESOURA DE MADEIRA NÃO APARELHADA, COM VÃO DE 3 M, PARA TELHA ONDULADA DE FIBROCIMENTO, ALUMÍNIO, PLÁSTICA OU TERMOACÚSTICA, INCLUSO IÇAMENTO. AF_07/2019</t>
  </si>
  <si>
    <t>UN</t>
  </si>
  <si>
    <t>1.9.5.2.</t>
  </si>
  <si>
    <t>94213</t>
  </si>
  <si>
    <t>TELHAMENTO COM TELHA DE AÇO/ALUMÍNIO E = 0,5 MM, COM ATÉ 2 ÁGUAS, INCLUSO IÇAMENTO. AF_07/2019</t>
  </si>
  <si>
    <t>1.9.5.3.</t>
  </si>
  <si>
    <t>94227</t>
  </si>
  <si>
    <t>CALHA EM CHAPA DE AÇO GALVANIZADO NÚMERO 24, DESENVOLVIMENTO DE 33 CM, INCLUSO TRANSPORTE VERTICAL. AF_07/2019</t>
  </si>
  <si>
    <t>M</t>
  </si>
  <si>
    <t>1.9.5.4.</t>
  </si>
  <si>
    <t>ED-50682</t>
  </si>
  <si>
    <t>RUFO E CONTRA-RUFO EM CHAPA GALVANIZADA, ESP. 0,5MM (GSG-26), COM DESENVOLVIMENTO DE 15CM, INCLUSIVE IÇAMENTO MANUAL VERTICAL</t>
  </si>
  <si>
    <t>1.9.5.5.</t>
  </si>
  <si>
    <t>ED-50667</t>
  </si>
  <si>
    <t>CHAPIM EM CHAPA GALVANIZADA, COM PINGADEIRA, ESP. 0,65MM (GSG-24), COM DESENVOLVIMENTO DE 35CM, INCLUSIVE IÇAMENTO MANUAL VERTICAL</t>
  </si>
  <si>
    <t>1.9.6.</t>
  </si>
  <si>
    <t>Hidráulica</t>
  </si>
  <si>
    <t>1.9.6.1.</t>
  </si>
  <si>
    <t>ED-50019</t>
  </si>
  <si>
    <t>FORNECIMENTO E ASSENTAMENTO DE TUBO PVC RÍGIDO SOLDÁVEL, ÁGUA FRIA, DN 25 MM (3/4") , INCLUSIVE CONEXÕES</t>
  </si>
  <si>
    <t>1.9.6.2.</t>
  </si>
  <si>
    <t>ED-50105</t>
  </si>
  <si>
    <t>FORNECIMENTO E ASSENTAMENTO DE TUBO PVC RÍGIDO, COLETOR DE ESGOTO LISO (JEI), DN 100 MM (4"), INCLUSIVE CONEXÕES</t>
  </si>
  <si>
    <t>1.9.6.3.</t>
  </si>
  <si>
    <t>ED-50027</t>
  </si>
  <si>
    <t>FORNECIMENTO E ASSENTAMENTO DE TUBO PVC RÍGIDO, ESGOTO, PBV - SÉRIE NORMAL, DN 50 MM (2"), INCLUSIVE CONEXÕES</t>
  </si>
  <si>
    <t>1.9.6.4.</t>
  </si>
  <si>
    <t>ED-8845</t>
  </si>
  <si>
    <t>FORNECIMENTO E ASSENTAMENTO DE TUBO PVC RÍGIDO, VENTILAÇÃO, PBV - SÉRIE NORMAL, DN 50 MM (2"), INCLUSIVE CONEXÕES</t>
  </si>
  <si>
    <t>1.9.6.5.</t>
  </si>
  <si>
    <t>ED-50021</t>
  </si>
  <si>
    <t>FORNECIMENTO E ASSENTAMENTO DE TUBO PVC RÍGIDO SOLDÁVEL, ÁGUA FRIA, DN 40 MM (1.1/4"), INCLUSIVE CONEXÕES</t>
  </si>
  <si>
    <t>1.9.6.6.</t>
  </si>
  <si>
    <t>102607</t>
  </si>
  <si>
    <t>CAIXA D´ÁGUA EM POLIETILENO, 1000 LITROS - FORNECIMENTO E INSTALAÇÃO. AF_06/2021</t>
  </si>
  <si>
    <t>1.9.6.7.</t>
  </si>
  <si>
    <t>ED-49952</t>
  </si>
  <si>
    <t>RALO SIFONADO PVC CÔNICO ALTURA REGULÁVEL 100 X 40 MM COM GRELHA METÁLICA</t>
  </si>
  <si>
    <t>un</t>
  </si>
  <si>
    <t>1.9.6.8.</t>
  </si>
  <si>
    <t>ED-48343</t>
  </si>
  <si>
    <t>BANCADA EM GRANITO CINZA ANDORINHA E = 3 CM, APOIADA EM CONSOLE DE METALON 20 X 30 MM</t>
  </si>
  <si>
    <t>1.9.6.9.</t>
  </si>
  <si>
    <t>ED-21636</t>
  </si>
  <si>
    <t>TESTEIRA PARA BANCADA EM GRANITO, COR CINZA ANDORINHA, ESP. 2CM, ALTURA DE 10CM, INCLUSIVE POLIMENTO, CORTE/COLAGEM EM MEIA ESQUADRIA E MASSA PLÁSTICA NA COR DA PEDRA</t>
  </si>
  <si>
    <t>1.9.6.10.</t>
  </si>
  <si>
    <t>95544</t>
  </si>
  <si>
    <t>PAPELEIRA DE PAREDE EM METAL CROMADO SEM TAMPA, INCLUSO FIXAÇÃO. AF_01/2020</t>
  </si>
  <si>
    <t>1.9.6.11.</t>
  </si>
  <si>
    <t>95469</t>
  </si>
  <si>
    <t>VASO SANITARIO SIFONADO CONVENCIONAL COM  LOUÇA BRANCA - FORNECIMENTO E INSTALAÇÃO. AF_01/2020</t>
  </si>
  <si>
    <t>1.9.6.12.</t>
  </si>
  <si>
    <t>ED-50279</t>
  </si>
  <si>
    <t>CUBA DE LOUÇA BRANCA DE EMBUTIR, FORMATO OVAL, INCLUSIVE VÁLVULA DE ESCOAMENTO DE METAL COM ACABAMENTO CROMADO, SIFÃO DE METAL TIPO COPO COM ACABAMENTO CROMADO, FORNECIMENTO E INSTALAÇÃO</t>
  </si>
  <si>
    <t>1.9.6.13.</t>
  </si>
  <si>
    <t>99635</t>
  </si>
  <si>
    <t>VÁLVULA DE DESCARGA METÁLICA, BASE 1 1/2", ACABAMENTO METALICO CROMADO - FORNECIMENTO E INSTALAÇÃO. AF_08/2021</t>
  </si>
  <si>
    <t>1.9.7.</t>
  </si>
  <si>
    <t>Elétrica</t>
  </si>
  <si>
    <t>1.9.7.1.</t>
  </si>
  <si>
    <t>ED-13357</t>
  </si>
  <si>
    <t>LUMINÁRIA PLAFON REDONDO DE VIDRO JATEADO REDONDO COMPLETA, DIÂMETRO 25 CM, PARA UMA (1) LÂMPADA LED, POTÊNCIA 15W, BULBO A65, FORNECIMENTO E INSTALAÇÃO, INCLUSIVE BASE E LÂMPADA</t>
  </si>
  <si>
    <t>1.9.7.2.</t>
  </si>
  <si>
    <t>ED-15767</t>
  </si>
  <si>
    <t>CONJUNTO DE UM (1) INTERRUPTOR BIPOLAR SIMPLES, CORRENTE 10A, TENSÃO 250V, (10A-250V) E UMA (1) TOMADA PADRÃO, TRÊS (3) POLOS, CORRENTE 10A, TENSÃO 250V, (2P+T/10A-250V), COM PLACA 4"X2" DE DOIS (2) POSTOS, INCLUSIVE FORNECIMENTO, INSTALAÇÃO, SUPORTE, MÓDULO E PLACA</t>
  </si>
  <si>
    <t>1.9.7.3.</t>
  </si>
  <si>
    <t>ED-49414</t>
  </si>
  <si>
    <t>ELETRODUTO FLEXÍVEL CORRUGADO, PVC, ANTI-CHAMA, DN 25MM (3/4"), APLICADO EM ALVENARIA, INCLUSIVE RASGO</t>
  </si>
  <si>
    <t>1.9.7.4.</t>
  </si>
  <si>
    <t>101877</t>
  </si>
  <si>
    <t>QUADRO DE DISTRIBUIÇÃO DE ENERGIA EM PVC, DE EMBUTIR, SEM BARRAMENTO, PARA 3 DISJUNTORES - FORNECIMENTO E INSTALAÇÃO. AF_10/2020</t>
  </si>
  <si>
    <t>1.9.8.</t>
  </si>
  <si>
    <t>Fundação e Infraestrutura</t>
  </si>
  <si>
    <t>1.9.8.1.</t>
  </si>
  <si>
    <t>101174</t>
  </si>
  <si>
    <t>ESTACA BROCA DE CONCRETO, DIÂMETRO DE 25CM, ESCAVAÇÃO MANUAL COM TRADO CONCHA, COM ARMADURA DE ARRANQUE. AF_05/2020</t>
  </si>
  <si>
    <t>1.9.8.2.</t>
  </si>
  <si>
    <t>95581</t>
  </si>
  <si>
    <t>MONTAGEM DE ARMADURA DE ESTACAS, DIÂMETRO = 25,0 MM. AF_09/2021</t>
  </si>
  <si>
    <t>KG</t>
  </si>
  <si>
    <t>1.9.8.3.</t>
  </si>
  <si>
    <t>96526</t>
  </si>
  <si>
    <t>ESCAVAÇÃO MANUAL DE VALA PARA VIGA BALDRAME (SEM ESCAVAÇÃO PARA COLOCAÇÃO DE FÔRMAS). AF_06/2017</t>
  </si>
  <si>
    <t>M3</t>
  </si>
  <si>
    <t>1.9.8.4.</t>
  </si>
  <si>
    <t>96522</t>
  </si>
  <si>
    <t>ESCAVAÇÃO MANUAL PARA BLOCO DE COROAMENTO OU SAPATA (SEM ESCAVAÇÃO PARA COLOCAÇÃO DE FÔRMAS). AF_06/2017</t>
  </si>
  <si>
    <t>1.9.8.5.</t>
  </si>
  <si>
    <t>96546</t>
  </si>
  <si>
    <t>ARMAÇÃO DE BLOCO, VIGA BALDRAME OU SAPATA UTILIZANDO AÇO CA-50 DE 10 MM - MONTAGEM. AF_06/2017</t>
  </si>
  <si>
    <t>1.9.8.6.</t>
  </si>
  <si>
    <t>96555</t>
  </si>
  <si>
    <t>CONCRETAGEM DE BLOCOS DE COROAMENTO E VIGAS BALDRAME, FCK 30 MPA, COM USO DE JERICA  LANÇAMENTO, ADENSAMENTO E ACABAMENTO. AF_06/2017</t>
  </si>
  <si>
    <t>1.9.8.7.</t>
  </si>
  <si>
    <t>ED-50764</t>
  </si>
  <si>
    <t>REVESTIMENTO COM IMPERMEABILIZANTE EM DUAS (2) CAMADAS SOBREPOSTAS DE ARGAMASSA, TRAÇO 1:3 (CIMENTO E AREIA) COM ADITIVO IMPERMEABILIZANTE, ESP. 20MM, INCLUSIVE PINTURA COM DUAS (2) DEMÃOS COM EMULSÃO ASFÁLTICA</t>
  </si>
  <si>
    <t>1.9.9.</t>
  </si>
  <si>
    <t>Superestrutura</t>
  </si>
  <si>
    <t>1.9.9.1.</t>
  </si>
  <si>
    <t>92777</t>
  </si>
  <si>
    <t>ARMAÇÃO DE PILAR OU VIGA DE UMA ESTRUTURA CONVENCIONAL DE CONCRETO ARMADO EM UMA EDIFICAÇÃO TÉRREA OU SOBRADO UTILIZANDO AÇO CA-50 DE 8,0 MM - MONTAGEM. AF_12/2015</t>
  </si>
  <si>
    <t>1.9.9.2.</t>
  </si>
  <si>
    <t>103669</t>
  </si>
  <si>
    <t>CONCRETAGEM DE PILARES, FCK = 25 MPA,  COM USO DE BALDES - LANÇAMENTO, ADENSAMENTO E ACABAMENTO. AF_02/2022</t>
  </si>
  <si>
    <t>1.9.9.3.</t>
  </si>
  <si>
    <t>ED-49643</t>
  </si>
  <si>
    <t>FORMA E DESFORMA DE TÁBUA E SARRAFO, REAPROVEITAMENTO (3X), EXCLUSIVE ESCORAMENTO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</si>
</sst>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(* #,##0.00_);_(* \(#,##0.00\);_(* \-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7"/>
      <name val="Arial"/>
      <family val="2"/>
    </font>
    <font>
      <sz val="8"/>
      <name val="Calibri"/>
      <family val="2"/>
    </font>
    <font>
      <b/>
      <sz val="9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0"/>
      <name val="Calibri"/>
      <family val="2"/>
    </font>
    <font>
      <b/>
      <sz val="10"/>
      <color indexed="10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indexed="23"/>
        <bgColor indexed="55"/>
      </patternFill>
    </fill>
    <fill>
      <patternFill patternType="solid">
        <fgColor indexed="31"/>
        <bgColor indexed="42"/>
      </patternFill>
    </fill>
    <fill>
      <patternFill patternType="solid">
        <fgColor indexed="43"/>
        <bgColor indexed="26"/>
      </patternFill>
    </fill>
    <fill>
      <patternFill patternType="lightUp">
        <fgColor indexed="22"/>
      </patternFill>
    </fill>
    <fill>
      <patternFill patternType="lightUp"/>
    </fill>
    <fill>
      <patternFill patternType="solid">
        <fgColor theme="0" tint="-0.34998626667073579"/>
        <bgColor indexed="64"/>
      </patternFill>
    </fill>
    <fill>
      <patternFill patternType="solid">
        <fgColor theme="0" tint="-0.34998626667073579"/>
        <bgColor indexed="42"/>
      </patternFill>
    </fill>
    <fill>
      <patternFill patternType="solid">
        <fgColor theme="0" tint="-0.34998626667073579"/>
        <b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42"/>
      </patternFill>
    </fill>
    <fill>
      <patternFill patternType="solid">
        <fgColor theme="0" tint="-0.14999847407452621"/>
        <bgColor indexed="26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indexed="42"/>
      </patternFill>
    </fill>
    <fill>
      <patternFill patternType="solid">
        <fgColor theme="0" tint="-4.9989318521683403E-2"/>
        <bgColor indexed="26"/>
      </patternFill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/>
      <diagonal/>
    </border>
    <border>
      <left style="hair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/>
  </cellStyleXfs>
  <cellXfs count="83">
    <xf numFmtId="0" fontId="0" fillId="0" borderId="0" xfId="0"/>
    <xf numFmtId="0" fontId="2" fillId="0" borderId="1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/>
    </xf>
    <xf numFmtId="1" fontId="4" fillId="0" borderId="0" xfId="0" applyNumberFormat="1" applyFont="1" applyAlignment="1">
      <alignment horizontal="center" vertical="center"/>
    </xf>
    <xf numFmtId="0" fontId="2" fillId="0" borderId="2" xfId="0" applyFont="1" applyBorder="1" applyAlignment="1" applyProtection="1">
      <alignment horizontal="center" vertical="center" wrapText="1"/>
    </xf>
    <xf numFmtId="0" fontId="5" fillId="0" borderId="3" xfId="0" applyFont="1" applyBorder="1" applyAlignment="1" applyProtection="1">
      <alignment horizontal="center" vertical="center" wrapText="1"/>
    </xf>
    <xf numFmtId="0" fontId="2" fillId="2" borderId="1" xfId="0" applyNumberFormat="1" applyFont="1" applyFill="1" applyBorder="1" applyAlignment="1" applyProtection="1">
      <alignment horizontal="center" vertical="center"/>
    </xf>
    <xf numFmtId="49" fontId="2" fillId="2" borderId="5" xfId="0" applyNumberFormat="1" applyFont="1" applyFill="1" applyBorder="1" applyAlignment="1" applyProtection="1">
      <alignment horizontal="center" vertical="center"/>
    </xf>
    <xf numFmtId="164" fontId="2" fillId="2" borderId="5" xfId="1" applyNumberFormat="1" applyFont="1" applyFill="1" applyBorder="1" applyAlignment="1" applyProtection="1">
      <alignment horizontal="center" vertical="center"/>
    </xf>
    <xf numFmtId="10" fontId="2" fillId="2" borderId="5" xfId="2" applyNumberFormat="1" applyFont="1" applyFill="1" applyBorder="1" applyAlignment="1" applyProtection="1">
      <alignment horizontal="center" vertical="center"/>
    </xf>
    <xf numFmtId="164" fontId="2" fillId="2" borderId="6" xfId="1" applyNumberFormat="1" applyFont="1" applyFill="1" applyBorder="1" applyAlignment="1" applyProtection="1">
      <alignment horizontal="center" vertical="center" shrinkToFit="1"/>
    </xf>
    <xf numFmtId="0" fontId="0" fillId="0" borderId="0" xfId="0" applyFont="1" applyAlignment="1">
      <alignment horizontal="center"/>
    </xf>
    <xf numFmtId="0" fontId="7" fillId="3" borderId="7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7" xfId="0" applyNumberFormat="1" applyFont="1" applyFill="1" applyBorder="1" applyAlignment="1" applyProtection="1">
      <alignment horizontal="center" vertical="center" wrapText="1"/>
    </xf>
    <xf numFmtId="0" fontId="0" fillId="0" borderId="8" xfId="0" applyNumberFormat="1" applyFont="1" applyFill="1" applyBorder="1" applyAlignment="1">
      <alignment vertical="center" wrapText="1" shrinkToFit="1"/>
    </xf>
    <xf numFmtId="49" fontId="0" fillId="3" borderId="9" xfId="0" applyNumberFormat="1" applyFont="1" applyFill="1" applyBorder="1" applyAlignment="1" applyProtection="1">
      <alignment horizontal="center" vertical="center" wrapText="1"/>
      <protection locked="0"/>
    </xf>
    <xf numFmtId="49" fontId="0" fillId="4" borderId="9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9" xfId="0" applyNumberFormat="1" applyFont="1" applyFill="1" applyBorder="1" applyAlignment="1" applyProtection="1">
      <alignment horizontal="left" vertical="center" wrapText="1"/>
      <protection locked="0"/>
    </xf>
    <xf numFmtId="0" fontId="0" fillId="4" borderId="9" xfId="0" applyNumberFormat="1" applyFont="1" applyFill="1" applyBorder="1" applyAlignment="1" applyProtection="1">
      <alignment horizontal="center" vertical="center" wrapText="1"/>
      <protection locked="0"/>
    </xf>
    <xf numFmtId="164" fontId="0" fillId="0" borderId="9" xfId="1" applyNumberFormat="1" applyFont="1" applyFill="1" applyBorder="1" applyAlignment="1" applyProtection="1">
      <alignment vertical="center" shrinkToFit="1"/>
    </xf>
    <xf numFmtId="43" fontId="0" fillId="4" borderId="9" xfId="1" applyFont="1" applyFill="1" applyBorder="1" applyAlignment="1" applyProtection="1">
      <alignment vertical="center" wrapText="1"/>
      <protection locked="0"/>
    </xf>
    <xf numFmtId="10" fontId="0" fillId="3" borderId="9" xfId="2" applyNumberFormat="1" applyFont="1" applyFill="1" applyBorder="1" applyAlignment="1" applyProtection="1">
      <alignment horizontal="center" vertical="center" wrapText="1"/>
      <protection locked="0"/>
    </xf>
    <xf numFmtId="164" fontId="0" fillId="0" borderId="10" xfId="1" applyNumberFormat="1" applyFont="1" applyFill="1" applyBorder="1" applyAlignment="1" applyProtection="1">
      <alignment horizontal="center" vertical="center" shrinkToFit="1"/>
    </xf>
    <xf numFmtId="10" fontId="8" fillId="3" borderId="11" xfId="2" applyNumberFormat="1" applyFont="1" applyFill="1" applyBorder="1" applyAlignment="1" applyProtection="1">
      <alignment horizontal="center" vertical="center"/>
      <protection locked="0"/>
    </xf>
    <xf numFmtId="49" fontId="6" fillId="4" borderId="9" xfId="3" applyNumberFormat="1" applyFont="1" applyFill="1" applyBorder="1" applyAlignment="1" applyProtection="1">
      <alignment horizontal="center" vertical="center" wrapText="1"/>
      <protection locked="0"/>
    </xf>
    <xf numFmtId="0" fontId="9" fillId="0" borderId="0" xfId="0" applyFont="1"/>
    <xf numFmtId="0" fontId="9" fillId="0" borderId="0" xfId="0" applyFont="1" applyFill="1"/>
    <xf numFmtId="164" fontId="2" fillId="2" borderId="12" xfId="1" applyNumberFormat="1" applyFont="1" applyFill="1" applyBorder="1" applyAlignment="1" applyProtection="1">
      <alignment horizontal="center" vertical="center"/>
    </xf>
    <xf numFmtId="10" fontId="2" fillId="2" borderId="13" xfId="1" applyNumberFormat="1" applyFont="1" applyFill="1" applyBorder="1" applyAlignment="1" applyProtection="1">
      <alignment horizontal="center" vertical="center"/>
    </xf>
    <xf numFmtId="164" fontId="0" fillId="0" borderId="8" xfId="1" applyNumberFormat="1" applyFont="1" applyFill="1" applyBorder="1" applyAlignment="1" applyProtection="1">
      <alignment vertical="center" shrinkToFit="1"/>
    </xf>
    <xf numFmtId="10" fontId="0" fillId="0" borderId="10" xfId="1" applyNumberFormat="1" applyFont="1" applyFill="1" applyBorder="1" applyAlignment="1" applyProtection="1">
      <alignment vertical="center" shrinkToFit="1"/>
    </xf>
    <xf numFmtId="49" fontId="0" fillId="4" borderId="9" xfId="3" applyNumberFormat="1" applyFont="1" applyFill="1" applyBorder="1" applyAlignment="1" applyProtection="1">
      <alignment horizontal="center" vertical="center" wrapText="1"/>
      <protection locked="0"/>
    </xf>
    <xf numFmtId="0" fontId="0" fillId="5" borderId="4" xfId="0" applyFont="1" applyFill="1" applyBorder="1"/>
    <xf numFmtId="0" fontId="0" fillId="5" borderId="6" xfId="0" applyFont="1" applyFill="1" applyBorder="1" applyProtection="1"/>
    <xf numFmtId="0" fontId="0" fillId="5" borderId="5" xfId="0" applyFont="1" applyFill="1" applyBorder="1"/>
    <xf numFmtId="0" fontId="0" fillId="5" borderId="6" xfId="0" applyFont="1" applyFill="1" applyBorder="1"/>
    <xf numFmtId="0" fontId="0" fillId="0" borderId="0" xfId="0" applyFont="1"/>
    <xf numFmtId="0" fontId="0" fillId="6" borderId="4" xfId="0" applyFont="1" applyFill="1" applyBorder="1"/>
    <xf numFmtId="0" fontId="0" fillId="6" borderId="6" xfId="0" applyFont="1" applyFill="1" applyBorder="1"/>
    <xf numFmtId="0" fontId="7" fillId="7" borderId="7" xfId="0" applyNumberFormat="1" applyFont="1" applyFill="1" applyBorder="1" applyAlignment="1" applyProtection="1">
      <alignment horizontal="center" vertical="center" wrapText="1"/>
    </xf>
    <xf numFmtId="0" fontId="0" fillId="7" borderId="8" xfId="0" applyNumberFormat="1" applyFont="1" applyFill="1" applyBorder="1" applyAlignment="1">
      <alignment vertical="center" wrapText="1" shrinkToFit="1"/>
    </xf>
    <xf numFmtId="49" fontId="0" fillId="8" borderId="9" xfId="0" applyNumberFormat="1" applyFont="1" applyFill="1" applyBorder="1" applyAlignment="1" applyProtection="1">
      <alignment horizontal="center" vertical="center" wrapText="1"/>
      <protection locked="0"/>
    </xf>
    <xf numFmtId="49" fontId="0" fillId="9" borderId="9" xfId="0" applyNumberFormat="1" applyFont="1" applyFill="1" applyBorder="1" applyAlignment="1" applyProtection="1">
      <alignment horizontal="center" vertical="center" wrapText="1"/>
      <protection locked="0"/>
    </xf>
    <xf numFmtId="0" fontId="0" fillId="9" borderId="9" xfId="0" applyNumberFormat="1" applyFont="1" applyFill="1" applyBorder="1" applyAlignment="1" applyProtection="1">
      <alignment horizontal="left" vertical="center" wrapText="1"/>
      <protection locked="0"/>
    </xf>
    <xf numFmtId="0" fontId="0" fillId="9" borderId="9" xfId="0" applyNumberFormat="1" applyFont="1" applyFill="1" applyBorder="1" applyAlignment="1" applyProtection="1">
      <alignment horizontal="center" vertical="center" wrapText="1"/>
      <protection locked="0"/>
    </xf>
    <xf numFmtId="164" fontId="0" fillId="7" borderId="9" xfId="1" applyNumberFormat="1" applyFont="1" applyFill="1" applyBorder="1" applyAlignment="1" applyProtection="1">
      <alignment vertical="center" shrinkToFit="1"/>
    </xf>
    <xf numFmtId="43" fontId="0" fillId="9" borderId="9" xfId="1" applyFont="1" applyFill="1" applyBorder="1" applyAlignment="1" applyProtection="1">
      <alignment vertical="center" wrapText="1"/>
      <protection locked="0"/>
    </xf>
    <xf numFmtId="10" fontId="0" fillId="8" borderId="9" xfId="2" applyNumberFormat="1" applyFont="1" applyFill="1" applyBorder="1" applyAlignment="1" applyProtection="1">
      <alignment horizontal="center" vertical="center" wrapText="1"/>
      <protection locked="0"/>
    </xf>
    <xf numFmtId="164" fontId="0" fillId="7" borderId="10" xfId="1" applyNumberFormat="1" applyFont="1" applyFill="1" applyBorder="1" applyAlignment="1" applyProtection="1">
      <alignment horizontal="center" vertical="center" shrinkToFit="1"/>
    </xf>
    <xf numFmtId="10" fontId="8" fillId="8" borderId="11" xfId="2" applyNumberFormat="1" applyFont="1" applyFill="1" applyBorder="1" applyAlignment="1" applyProtection="1">
      <alignment horizontal="center" vertical="center"/>
      <protection locked="0"/>
    </xf>
    <xf numFmtId="0" fontId="9" fillId="7" borderId="0" xfId="0" applyFont="1" applyFill="1"/>
    <xf numFmtId="164" fontId="0" fillId="7" borderId="8" xfId="1" applyNumberFormat="1" applyFont="1" applyFill="1" applyBorder="1" applyAlignment="1" applyProtection="1">
      <alignment vertical="center" shrinkToFit="1"/>
    </xf>
    <xf numFmtId="10" fontId="0" fillId="7" borderId="10" xfId="1" applyNumberFormat="1" applyFont="1" applyFill="1" applyBorder="1" applyAlignment="1" applyProtection="1">
      <alignment vertical="center" shrinkToFit="1"/>
    </xf>
    <xf numFmtId="0" fontId="7" fillId="10" borderId="7" xfId="0" applyNumberFormat="1" applyFont="1" applyFill="1" applyBorder="1" applyAlignment="1" applyProtection="1">
      <alignment horizontal="center" vertical="center" wrapText="1"/>
    </xf>
    <xf numFmtId="0" fontId="0" fillId="10" borderId="8" xfId="0" applyNumberFormat="1" applyFont="1" applyFill="1" applyBorder="1" applyAlignment="1">
      <alignment vertical="center" wrapText="1" shrinkToFit="1"/>
    </xf>
    <xf numFmtId="49" fontId="0" fillId="11" borderId="9" xfId="0" applyNumberFormat="1" applyFont="1" applyFill="1" applyBorder="1" applyAlignment="1" applyProtection="1">
      <alignment horizontal="center" vertical="center" wrapText="1"/>
      <protection locked="0"/>
    </xf>
    <xf numFmtId="49" fontId="0" fillId="12" borderId="9" xfId="0" applyNumberFormat="1" applyFont="1" applyFill="1" applyBorder="1" applyAlignment="1" applyProtection="1">
      <alignment horizontal="center" vertical="center" wrapText="1"/>
      <protection locked="0"/>
    </xf>
    <xf numFmtId="0" fontId="0" fillId="12" borderId="9" xfId="0" applyNumberFormat="1" applyFont="1" applyFill="1" applyBorder="1" applyAlignment="1" applyProtection="1">
      <alignment horizontal="left" vertical="center" wrapText="1"/>
      <protection locked="0"/>
    </xf>
    <xf numFmtId="0" fontId="0" fillId="12" borderId="9" xfId="0" applyNumberFormat="1" applyFont="1" applyFill="1" applyBorder="1" applyAlignment="1" applyProtection="1">
      <alignment horizontal="center" vertical="center" wrapText="1"/>
      <protection locked="0"/>
    </xf>
    <xf numFmtId="164" fontId="0" fillId="10" borderId="9" xfId="1" applyNumberFormat="1" applyFont="1" applyFill="1" applyBorder="1" applyAlignment="1" applyProtection="1">
      <alignment vertical="center" shrinkToFit="1"/>
    </xf>
    <xf numFmtId="43" fontId="0" fillId="12" borderId="9" xfId="1" applyFont="1" applyFill="1" applyBorder="1" applyAlignment="1" applyProtection="1">
      <alignment vertical="center" wrapText="1"/>
      <protection locked="0"/>
    </xf>
    <xf numFmtId="10" fontId="0" fillId="11" borderId="9" xfId="2" applyNumberFormat="1" applyFont="1" applyFill="1" applyBorder="1" applyAlignment="1" applyProtection="1">
      <alignment horizontal="center" vertical="center" wrapText="1"/>
      <protection locked="0"/>
    </xf>
    <xf numFmtId="164" fontId="0" fillId="10" borderId="10" xfId="1" applyNumberFormat="1" applyFont="1" applyFill="1" applyBorder="1" applyAlignment="1" applyProtection="1">
      <alignment horizontal="center" vertical="center" shrinkToFit="1"/>
    </xf>
    <xf numFmtId="10" fontId="8" fillId="11" borderId="11" xfId="2" applyNumberFormat="1" applyFont="1" applyFill="1" applyBorder="1" applyAlignment="1" applyProtection="1">
      <alignment horizontal="center" vertical="center"/>
      <protection locked="0"/>
    </xf>
    <xf numFmtId="0" fontId="9" fillId="10" borderId="0" xfId="0" applyFont="1" applyFill="1"/>
    <xf numFmtId="164" fontId="0" fillId="10" borderId="8" xfId="1" applyNumberFormat="1" applyFont="1" applyFill="1" applyBorder="1" applyAlignment="1" applyProtection="1">
      <alignment vertical="center" shrinkToFit="1"/>
    </xf>
    <xf numFmtId="10" fontId="0" fillId="10" borderId="10" xfId="1" applyNumberFormat="1" applyFont="1" applyFill="1" applyBorder="1" applyAlignment="1" applyProtection="1">
      <alignment vertical="center" shrinkToFit="1"/>
    </xf>
    <xf numFmtId="0" fontId="7" fillId="13" borderId="7" xfId="0" applyNumberFormat="1" applyFont="1" applyFill="1" applyBorder="1" applyAlignment="1" applyProtection="1">
      <alignment horizontal="center" vertical="center" wrapText="1"/>
    </xf>
    <xf numFmtId="0" fontId="0" fillId="13" borderId="8" xfId="0" applyNumberFormat="1" applyFont="1" applyFill="1" applyBorder="1" applyAlignment="1">
      <alignment vertical="center" wrapText="1" shrinkToFit="1"/>
    </xf>
    <xf numFmtId="49" fontId="0" fillId="14" borderId="9" xfId="0" applyNumberFormat="1" applyFont="1" applyFill="1" applyBorder="1" applyAlignment="1" applyProtection="1">
      <alignment horizontal="center" vertical="center" wrapText="1"/>
      <protection locked="0"/>
    </xf>
    <xf numFmtId="49" fontId="0" fillId="15" borderId="9" xfId="0" applyNumberFormat="1" applyFont="1" applyFill="1" applyBorder="1" applyAlignment="1" applyProtection="1">
      <alignment horizontal="center" vertical="center" wrapText="1"/>
      <protection locked="0"/>
    </xf>
    <xf numFmtId="0" fontId="0" fillId="15" borderId="9" xfId="0" applyNumberFormat="1" applyFont="1" applyFill="1" applyBorder="1" applyAlignment="1" applyProtection="1">
      <alignment horizontal="left" vertical="center" wrapText="1"/>
      <protection locked="0"/>
    </xf>
    <xf numFmtId="0" fontId="0" fillId="15" borderId="9" xfId="0" applyNumberFormat="1" applyFont="1" applyFill="1" applyBorder="1" applyAlignment="1" applyProtection="1">
      <alignment horizontal="center" vertical="center" wrapText="1"/>
      <protection locked="0"/>
    </xf>
    <xf numFmtId="164" fontId="0" fillId="13" borderId="9" xfId="1" applyNumberFormat="1" applyFont="1" applyFill="1" applyBorder="1" applyAlignment="1" applyProtection="1">
      <alignment vertical="center" shrinkToFit="1"/>
    </xf>
    <xf numFmtId="43" fontId="0" fillId="15" borderId="9" xfId="1" applyFont="1" applyFill="1" applyBorder="1" applyAlignment="1" applyProtection="1">
      <alignment vertical="center" wrapText="1"/>
      <protection locked="0"/>
    </xf>
    <xf numFmtId="10" fontId="0" fillId="14" borderId="9" xfId="2" applyNumberFormat="1" applyFont="1" applyFill="1" applyBorder="1" applyAlignment="1" applyProtection="1">
      <alignment horizontal="center" vertical="center" wrapText="1"/>
      <protection locked="0"/>
    </xf>
    <xf numFmtId="164" fontId="0" fillId="13" borderId="10" xfId="1" applyNumberFormat="1" applyFont="1" applyFill="1" applyBorder="1" applyAlignment="1" applyProtection="1">
      <alignment horizontal="center" vertical="center" shrinkToFit="1"/>
    </xf>
    <xf numFmtId="10" fontId="8" fillId="14" borderId="11" xfId="2" applyNumberFormat="1" applyFont="1" applyFill="1" applyBorder="1" applyAlignment="1" applyProtection="1">
      <alignment horizontal="center" vertical="center"/>
      <protection locked="0"/>
    </xf>
    <xf numFmtId="0" fontId="9" fillId="13" borderId="0" xfId="0" applyFont="1" applyFill="1"/>
    <xf numFmtId="164" fontId="0" fillId="13" borderId="8" xfId="1" applyNumberFormat="1" applyFont="1" applyFill="1" applyBorder="1" applyAlignment="1" applyProtection="1">
      <alignment vertical="center" shrinkToFit="1"/>
    </xf>
    <xf numFmtId="10" fontId="0" fillId="13" borderId="10" xfId="1" applyNumberFormat="1" applyFont="1" applyFill="1" applyBorder="1" applyAlignment="1" applyProtection="1">
      <alignment vertical="center" shrinkToFit="1"/>
    </xf>
    <xf numFmtId="0" fontId="2" fillId="2" borderId="4" xfId="0" applyNumberFormat="1" applyFont="1" applyFill="1" applyBorder="1" applyAlignment="1" applyProtection="1">
      <alignment horizontal="left" vertical="center" wrapText="1"/>
    </xf>
  </cellXfs>
  <cellStyles count="4">
    <cellStyle name="Normal" xfId="0" builtinId="0"/>
    <cellStyle name="Normal 4" xfId="3"/>
    <cellStyle name="Porcentagem" xfId="2" builtinId="5"/>
    <cellStyle name="Vírgula" xfId="1" builtinId="3"/>
  </cellStyles>
  <dxfs count="106"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ont>
        <b val="0"/>
        <condense val="0"/>
        <extend val="0"/>
        <color indexed="9"/>
      </font>
      <fill>
        <patternFill patternType="none">
          <fgColor indexed="64"/>
          <bgColor indexed="65"/>
        </patternFill>
      </fill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/>
        <i val="0"/>
        <condense val="0"/>
        <extend val="0"/>
      </font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/>
        <i val="0"/>
        <condense val="0"/>
        <extend val="0"/>
        <color indexed="9"/>
      </font>
      <fill>
        <patternFill patternType="solid">
          <fgColor indexed="60"/>
          <bgColor indexed="10"/>
        </patternFill>
      </fill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ont>
        <b val="0"/>
        <condense val="0"/>
        <extend val="0"/>
        <color indexed="9"/>
      </font>
      <fill>
        <patternFill patternType="none">
          <fgColor indexed="64"/>
          <bgColor indexed="65"/>
        </patternFill>
      </fill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/>
        <i val="0"/>
        <condense val="0"/>
        <extend val="0"/>
      </font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/>
        <i val="0"/>
        <condense val="0"/>
        <extend val="0"/>
        <color indexed="9"/>
      </font>
      <fill>
        <patternFill patternType="solid">
          <fgColor indexed="60"/>
          <bgColor indexed="10"/>
        </patternFill>
      </fill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ont>
        <b val="0"/>
        <condense val="0"/>
        <extend val="0"/>
        <color indexed="9"/>
      </font>
      <fill>
        <patternFill patternType="none">
          <fgColor indexed="64"/>
          <bgColor indexed="65"/>
        </patternFill>
      </fill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/>
        <i val="0"/>
        <condense val="0"/>
        <extend val="0"/>
      </font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/>
        <i val="0"/>
        <condense val="0"/>
        <extend val="0"/>
        <color indexed="9"/>
      </font>
      <fill>
        <patternFill patternType="solid">
          <fgColor indexed="60"/>
          <bgColor indexed="10"/>
        </patternFill>
      </fill>
    </dxf>
    <dxf>
      <font>
        <b/>
        <i val="0"/>
        <condense val="0"/>
        <extend val="0"/>
      </font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ont>
        <b val="0"/>
        <condense val="0"/>
        <extend val="0"/>
        <color indexed="9"/>
      </font>
      <fill>
        <patternFill patternType="none">
          <fgColor indexed="64"/>
          <bgColor indexed="65"/>
        </patternFill>
      </fill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/>
        <i val="0"/>
        <condense val="0"/>
        <extend val="0"/>
      </font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/>
        <i val="0"/>
        <condense val="0"/>
        <extend val="0"/>
        <color indexed="9"/>
      </font>
      <fill>
        <patternFill patternType="solid">
          <fgColor indexed="60"/>
          <bgColor indexed="10"/>
        </patternFill>
      </fill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ont>
        <b val="0"/>
        <condense val="0"/>
        <extend val="0"/>
        <color indexed="9"/>
      </font>
      <fill>
        <patternFill patternType="none">
          <fgColor indexed="64"/>
          <bgColor indexed="65"/>
        </patternFill>
      </fill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/>
        <i val="0"/>
        <condense val="0"/>
        <extend val="0"/>
      </font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/>
        <i val="0"/>
        <condense val="0"/>
        <extend val="0"/>
        <color indexed="9"/>
      </font>
      <fill>
        <patternFill patternType="solid">
          <fgColor indexed="60"/>
          <bgColor indexed="10"/>
        </patternFill>
      </fill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ont>
        <b val="0"/>
        <condense val="0"/>
        <extend val="0"/>
        <color indexed="9"/>
      </font>
      <fill>
        <patternFill patternType="none">
          <fgColor indexed="64"/>
          <bgColor indexed="65"/>
        </patternFill>
      </fill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/>
        <i val="0"/>
        <condense val="0"/>
        <extend val="0"/>
      </font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/>
        <i val="0"/>
        <condense val="0"/>
        <extend val="0"/>
        <color indexed="9"/>
      </font>
      <fill>
        <patternFill patternType="solid">
          <fgColor indexed="60"/>
          <bgColor indexed="10"/>
        </patternFill>
      </fill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ont>
        <b val="0"/>
        <condense val="0"/>
        <extend val="0"/>
        <color indexed="9"/>
      </font>
      <fill>
        <patternFill patternType="none">
          <fgColor indexed="64"/>
          <bgColor indexed="65"/>
        </patternFill>
      </fill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/>
        <i val="0"/>
        <condense val="0"/>
        <extend val="0"/>
      </font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/>
        <i val="0"/>
        <condense val="0"/>
        <extend val="0"/>
        <color indexed="9"/>
      </font>
      <fill>
        <patternFill patternType="solid">
          <fgColor indexed="60"/>
          <bgColor indexed="10"/>
        </patternFill>
      </fill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ont>
        <b val="0"/>
        <condense val="0"/>
        <extend val="0"/>
        <color indexed="9"/>
      </font>
      <fill>
        <patternFill patternType="none">
          <fgColor indexed="64"/>
          <bgColor indexed="65"/>
        </patternFill>
      </fill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/>
        <i val="0"/>
        <condense val="0"/>
        <extend val="0"/>
      </font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/>
        <i val="0"/>
        <condense val="0"/>
        <extend val="0"/>
        <color indexed="9"/>
      </font>
      <fill>
        <patternFill patternType="solid">
          <fgColor indexed="60"/>
          <bgColor indexed="10"/>
        </patternFill>
      </fill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ont>
        <b val="0"/>
        <condense val="0"/>
        <extend val="0"/>
        <color indexed="9"/>
      </font>
      <fill>
        <patternFill patternType="none">
          <fgColor indexed="64"/>
          <bgColor indexed="65"/>
        </patternFill>
      </fill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/>
        <i val="0"/>
        <condense val="0"/>
        <extend val="0"/>
      </font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/>
        <i val="0"/>
        <condense val="0"/>
        <extend val="0"/>
        <color indexed="9"/>
      </font>
      <fill>
        <patternFill patternType="solid">
          <fgColor indexed="60"/>
          <bgColor indexed="10"/>
        </patternFill>
      </fill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ont>
        <b val="0"/>
        <condense val="0"/>
        <extend val="0"/>
        <color indexed="9"/>
      </font>
      <fill>
        <patternFill patternType="none">
          <fgColor indexed="64"/>
          <bgColor indexed="65"/>
        </patternFill>
      </fill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/>
        <i val="0"/>
        <condense val="0"/>
        <extend val="0"/>
      </font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/>
        <i val="0"/>
        <condense val="0"/>
        <extend val="0"/>
        <color indexed="9"/>
      </font>
      <fill>
        <patternFill patternType="solid">
          <fgColor indexed="60"/>
          <bgColor indexed="10"/>
        </patternFill>
      </fill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ont>
        <b val="0"/>
        <condense val="0"/>
        <extend val="0"/>
        <color indexed="9"/>
      </font>
      <fill>
        <patternFill patternType="none">
          <fgColor indexed="64"/>
          <bgColor indexed="65"/>
        </patternFill>
      </fill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/>
        <i val="0"/>
        <condense val="0"/>
        <extend val="0"/>
      </font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/>
        <i val="0"/>
        <condense val="0"/>
        <extend val="0"/>
        <color indexed="9"/>
      </font>
      <fill>
        <patternFill patternType="solid">
          <fgColor indexed="60"/>
          <bgColor indexed="10"/>
        </patternFill>
      </fill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ont>
        <b val="0"/>
        <condense val="0"/>
        <extend val="0"/>
        <color indexed="9"/>
      </font>
      <fill>
        <patternFill patternType="none">
          <fgColor indexed="64"/>
          <bgColor indexed="65"/>
        </patternFill>
      </fill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/>
        <i val="0"/>
        <condense val="0"/>
        <extend val="0"/>
      </font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/>
        <i val="0"/>
        <condense val="0"/>
        <extend val="0"/>
        <color indexed="9"/>
      </font>
      <fill>
        <patternFill patternType="solid">
          <fgColor indexed="60"/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William%20Nalini/Desktop/Prefeitura%20OF/Projetos/Cris&#243;lia/Quadra/Planilhas/planilha-multipla-v3-05/Planilha%20-%20Benfeitorias%20quadra%20poliesportiva%20Cris&#243;li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DADOS"/>
      <sheetName val="NOVO"/>
      <sheetName val="BDI"/>
      <sheetName val="ORÇAMENTO"/>
      <sheetName val="CÁLCULO"/>
      <sheetName val="EVENTOS"/>
      <sheetName val="CRONO"/>
      <sheetName val="CRONOPLE"/>
      <sheetName val="PLE"/>
      <sheetName val="QCI"/>
      <sheetName val="BM"/>
      <sheetName val="RRE"/>
      <sheetName val="OFÍCIO"/>
    </sheetNames>
    <sheetDataSet>
      <sheetData sheetId="0">
        <row r="3">
          <cell r="O3">
            <v>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1"/>
  <sheetViews>
    <sheetView tabSelected="1" zoomScale="85" zoomScaleNormal="85" workbookViewId="0">
      <selection activeCell="L3" sqref="L3"/>
    </sheetView>
  </sheetViews>
  <sheetFormatPr defaultRowHeight="15" x14ac:dyDescent="0.25"/>
  <cols>
    <col min="5" max="5" width="13" customWidth="1"/>
    <col min="6" max="6" width="51.5703125" customWidth="1"/>
    <col min="8" max="8" width="14.140625" customWidth="1"/>
    <col min="9" max="9" width="17.28515625" customWidth="1"/>
    <col min="10" max="10" width="8.28515625" customWidth="1"/>
    <col min="11" max="11" width="17.7109375" customWidth="1"/>
    <col min="12" max="12" width="13.7109375" customWidth="1"/>
    <col min="15" max="15" width="17" customWidth="1"/>
    <col min="16" max="16" width="9.140625" customWidth="1"/>
  </cols>
  <sheetData>
    <row r="1" spans="1:16" ht="25.5" x14ac:dyDescent="0.25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3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4" t="s">
        <v>12</v>
      </c>
      <c r="N1" s="1" t="s">
        <v>13</v>
      </c>
      <c r="O1" s="5" t="s">
        <v>14</v>
      </c>
      <c r="P1" s="6" t="s">
        <v>15</v>
      </c>
    </row>
    <row r="2" spans="1:16" x14ac:dyDescent="0.25">
      <c r="A2" s="7" t="s">
        <v>16</v>
      </c>
      <c r="B2" s="7" t="s">
        <v>16</v>
      </c>
      <c r="C2" s="82">
        <v>0</v>
      </c>
      <c r="D2" s="82"/>
      <c r="E2" s="82"/>
      <c r="F2" s="82"/>
      <c r="G2" s="8"/>
      <c r="H2" s="9"/>
      <c r="I2" s="9"/>
      <c r="J2" s="10"/>
      <c r="K2" s="9"/>
      <c r="L2" s="11">
        <f>SUM(L4+L6+L8+L10+L14+L16+L18+L20+L22)</f>
        <v>211355.63999999998</v>
      </c>
      <c r="M2" s="12"/>
      <c r="N2" s="26"/>
      <c r="O2" s="28"/>
      <c r="P2" s="29"/>
    </row>
    <row r="3" spans="1:16" x14ac:dyDescent="0.25">
      <c r="A3" s="13" t="s">
        <v>17</v>
      </c>
      <c r="B3" s="40" t="s">
        <v>17</v>
      </c>
      <c r="C3" s="41" t="s">
        <v>18</v>
      </c>
      <c r="D3" s="42"/>
      <c r="E3" s="43"/>
      <c r="F3" s="44" t="s">
        <v>20</v>
      </c>
      <c r="G3" s="45"/>
      <c r="H3" s="46"/>
      <c r="I3" s="47"/>
      <c r="J3" s="48" t="s">
        <v>22</v>
      </c>
      <c r="K3" s="46"/>
      <c r="L3" s="49">
        <f>SUM(L4+L6+L8+L10+L14+L16+L18+L20+L22)</f>
        <v>211355.63999999998</v>
      </c>
      <c r="M3" s="50" t="s">
        <v>23</v>
      </c>
      <c r="N3" s="51" t="s">
        <v>33</v>
      </c>
      <c r="O3" s="52"/>
      <c r="P3" s="53">
        <v>0.23549999999999999</v>
      </c>
    </row>
    <row r="4" spans="1:16" x14ac:dyDescent="0.25">
      <c r="A4" s="13" t="s">
        <v>24</v>
      </c>
      <c r="B4" s="54" t="s">
        <v>24</v>
      </c>
      <c r="C4" s="55" t="s">
        <v>25</v>
      </c>
      <c r="D4" s="56"/>
      <c r="E4" s="57"/>
      <c r="F4" s="58" t="s">
        <v>26</v>
      </c>
      <c r="G4" s="59"/>
      <c r="H4" s="60"/>
      <c r="I4" s="61"/>
      <c r="J4" s="62" t="s">
        <v>22</v>
      </c>
      <c r="K4" s="60"/>
      <c r="L4" s="63">
        <f>SUM(L5)</f>
        <v>2215.9699999999998</v>
      </c>
      <c r="M4" s="64" t="s">
        <v>23</v>
      </c>
      <c r="N4" s="65" t="s">
        <v>33</v>
      </c>
      <c r="O4" s="66"/>
      <c r="P4" s="67">
        <v>0.23549999999999999</v>
      </c>
    </row>
    <row r="5" spans="1:16" ht="90" x14ac:dyDescent="0.25">
      <c r="A5" s="13" t="s">
        <v>27</v>
      </c>
      <c r="B5" s="14" t="s">
        <v>27</v>
      </c>
      <c r="C5" s="15" t="s">
        <v>28</v>
      </c>
      <c r="D5" s="16" t="s">
        <v>29</v>
      </c>
      <c r="E5" s="25" t="s">
        <v>30</v>
      </c>
      <c r="F5" s="18" t="s">
        <v>31</v>
      </c>
      <c r="G5" s="19" t="s">
        <v>32</v>
      </c>
      <c r="H5" s="20">
        <v>1</v>
      </c>
      <c r="I5" s="21">
        <v>1793.58</v>
      </c>
      <c r="J5" s="22" t="s">
        <v>22</v>
      </c>
      <c r="K5" s="20">
        <f>ROUND(I5*1.2355,2)</f>
        <v>2215.9699999999998</v>
      </c>
      <c r="L5" s="23">
        <f>ROUND(H5*K5,2)</f>
        <v>2215.9699999999998</v>
      </c>
      <c r="M5" s="24" t="s">
        <v>23</v>
      </c>
      <c r="N5" s="27" t="s">
        <v>33</v>
      </c>
      <c r="O5" s="30">
        <v>1793.58</v>
      </c>
      <c r="P5" s="31">
        <v>0.23549999999999999</v>
      </c>
    </row>
    <row r="6" spans="1:16" x14ac:dyDescent="0.25">
      <c r="A6" s="13" t="s">
        <v>24</v>
      </c>
      <c r="B6" s="54" t="s">
        <v>24</v>
      </c>
      <c r="C6" s="55" t="s">
        <v>34</v>
      </c>
      <c r="D6" s="56"/>
      <c r="E6" s="57"/>
      <c r="F6" s="58" t="s">
        <v>35</v>
      </c>
      <c r="G6" s="59"/>
      <c r="H6" s="60"/>
      <c r="I6" s="61"/>
      <c r="J6" s="62" t="s">
        <v>22</v>
      </c>
      <c r="K6" s="60"/>
      <c r="L6" s="63">
        <f>SUM(L7)</f>
        <v>3419.37</v>
      </c>
      <c r="M6" s="64" t="s">
        <v>23</v>
      </c>
      <c r="N6" s="65" t="s">
        <v>33</v>
      </c>
      <c r="O6" s="66"/>
      <c r="P6" s="67">
        <v>0.23549999999999999</v>
      </c>
    </row>
    <row r="7" spans="1:16" x14ac:dyDescent="0.25">
      <c r="A7" s="13" t="s">
        <v>27</v>
      </c>
      <c r="B7" s="14" t="s">
        <v>27</v>
      </c>
      <c r="C7" s="15" t="s">
        <v>36</v>
      </c>
      <c r="D7" s="16" t="s">
        <v>29</v>
      </c>
      <c r="E7" s="17" t="s">
        <v>37</v>
      </c>
      <c r="F7" s="18" t="s">
        <v>38</v>
      </c>
      <c r="G7" s="19" t="s">
        <v>39</v>
      </c>
      <c r="H7" s="20">
        <v>3</v>
      </c>
      <c r="I7" s="21">
        <v>922.53</v>
      </c>
      <c r="J7" s="22" t="s">
        <v>22</v>
      </c>
      <c r="K7" s="20">
        <f t="shared" ref="K7:K69" si="0">ROUND(I7*1.2355,2)</f>
        <v>1139.79</v>
      </c>
      <c r="L7" s="23">
        <f>ROUND(H7*K7,2)</f>
        <v>3419.37</v>
      </c>
      <c r="M7" s="24" t="s">
        <v>23</v>
      </c>
      <c r="N7" s="27" t="s">
        <v>33</v>
      </c>
      <c r="O7" s="30">
        <v>922.53</v>
      </c>
      <c r="P7" s="31">
        <v>0.23549999999999999</v>
      </c>
    </row>
    <row r="8" spans="1:16" x14ac:dyDescent="0.25">
      <c r="A8" s="13" t="s">
        <v>24</v>
      </c>
      <c r="B8" s="54" t="s">
        <v>24</v>
      </c>
      <c r="C8" s="55" t="s">
        <v>40</v>
      </c>
      <c r="D8" s="56"/>
      <c r="E8" s="57"/>
      <c r="F8" s="58" t="s">
        <v>41</v>
      </c>
      <c r="G8" s="59"/>
      <c r="H8" s="60"/>
      <c r="I8" s="61"/>
      <c r="J8" s="62" t="s">
        <v>22</v>
      </c>
      <c r="K8" s="60"/>
      <c r="L8" s="63">
        <f>SUM(L9)</f>
        <v>43324.92</v>
      </c>
      <c r="M8" s="64" t="s">
        <v>23</v>
      </c>
      <c r="N8" s="65" t="s">
        <v>33</v>
      </c>
      <c r="O8" s="66"/>
      <c r="P8" s="67">
        <v>0.23549999999999999</v>
      </c>
    </row>
    <row r="9" spans="1:16" ht="90" x14ac:dyDescent="0.25">
      <c r="A9" s="13" t="s">
        <v>27</v>
      </c>
      <c r="B9" s="14" t="s">
        <v>27</v>
      </c>
      <c r="C9" s="15" t="s">
        <v>42</v>
      </c>
      <c r="D9" s="16" t="s">
        <v>29</v>
      </c>
      <c r="E9" s="17" t="s">
        <v>43</v>
      </c>
      <c r="F9" s="18" t="s">
        <v>44</v>
      </c>
      <c r="G9" s="19" t="s">
        <v>45</v>
      </c>
      <c r="H9" s="20">
        <v>202.87</v>
      </c>
      <c r="I9" s="21">
        <v>172.85</v>
      </c>
      <c r="J9" s="22" t="s">
        <v>22</v>
      </c>
      <c r="K9" s="20">
        <f t="shared" si="0"/>
        <v>213.56</v>
      </c>
      <c r="L9" s="23">
        <f>ROUND(H9*K9,2)</f>
        <v>43324.92</v>
      </c>
      <c r="M9" s="24" t="s">
        <v>23</v>
      </c>
      <c r="N9" s="27" t="s">
        <v>33</v>
      </c>
      <c r="O9" s="30">
        <v>172.85</v>
      </c>
      <c r="P9" s="31">
        <v>0.23549999999999999</v>
      </c>
    </row>
    <row r="10" spans="1:16" x14ac:dyDescent="0.25">
      <c r="A10" s="13" t="s">
        <v>24</v>
      </c>
      <c r="B10" s="54" t="s">
        <v>24</v>
      </c>
      <c r="C10" s="55" t="s">
        <v>46</v>
      </c>
      <c r="D10" s="56"/>
      <c r="E10" s="57"/>
      <c r="F10" s="58" t="s">
        <v>47</v>
      </c>
      <c r="G10" s="59"/>
      <c r="H10" s="60"/>
      <c r="I10" s="61"/>
      <c r="J10" s="62" t="s">
        <v>22</v>
      </c>
      <c r="K10" s="60"/>
      <c r="L10" s="63">
        <f>SUM(L11:L13)</f>
        <v>61805.47</v>
      </c>
      <c r="M10" s="64" t="s">
        <v>23</v>
      </c>
      <c r="N10" s="65" t="s">
        <v>33</v>
      </c>
      <c r="O10" s="66"/>
      <c r="P10" s="67">
        <v>0.23549999999999999</v>
      </c>
    </row>
    <row r="11" spans="1:16" ht="60" x14ac:dyDescent="0.25">
      <c r="A11" s="13" t="s">
        <v>27</v>
      </c>
      <c r="B11" s="14" t="s">
        <v>27</v>
      </c>
      <c r="C11" s="15" t="s">
        <v>48</v>
      </c>
      <c r="D11" s="16" t="s">
        <v>19</v>
      </c>
      <c r="E11" s="17" t="s">
        <v>49</v>
      </c>
      <c r="F11" s="18" t="s">
        <v>50</v>
      </c>
      <c r="G11" s="19" t="s">
        <v>51</v>
      </c>
      <c r="H11" s="20">
        <v>316.74</v>
      </c>
      <c r="I11" s="21">
        <v>73.84</v>
      </c>
      <c r="J11" s="22" t="s">
        <v>22</v>
      </c>
      <c r="K11" s="20">
        <f t="shared" si="0"/>
        <v>91.23</v>
      </c>
      <c r="L11" s="23">
        <f>ROUND(H11*K11,2)</f>
        <v>28896.19</v>
      </c>
      <c r="M11" s="24" t="s">
        <v>23</v>
      </c>
      <c r="N11" s="27" t="s">
        <v>33</v>
      </c>
      <c r="O11" s="30">
        <v>73.84</v>
      </c>
      <c r="P11" s="31">
        <v>0.23549999999999999</v>
      </c>
    </row>
    <row r="12" spans="1:16" ht="75" x14ac:dyDescent="0.25">
      <c r="A12" s="13" t="s">
        <v>27</v>
      </c>
      <c r="B12" s="14" t="s">
        <v>27</v>
      </c>
      <c r="C12" s="15" t="s">
        <v>52</v>
      </c>
      <c r="D12" s="16" t="s">
        <v>19</v>
      </c>
      <c r="E12" s="17" t="s">
        <v>53</v>
      </c>
      <c r="F12" s="18" t="s">
        <v>54</v>
      </c>
      <c r="G12" s="19" t="s">
        <v>51</v>
      </c>
      <c r="H12" s="20">
        <v>633.48</v>
      </c>
      <c r="I12" s="21">
        <v>12.48</v>
      </c>
      <c r="J12" s="22" t="s">
        <v>22</v>
      </c>
      <c r="K12" s="20">
        <f t="shared" si="0"/>
        <v>15.42</v>
      </c>
      <c r="L12" s="23">
        <f t="shared" ref="L12:L13" si="1">ROUND(H12*K12,2)</f>
        <v>9768.26</v>
      </c>
      <c r="M12" s="24" t="s">
        <v>23</v>
      </c>
      <c r="N12" s="27" t="s">
        <v>33</v>
      </c>
      <c r="O12" s="30">
        <v>12.48</v>
      </c>
      <c r="P12" s="31">
        <v>0.23549999999999999</v>
      </c>
    </row>
    <row r="13" spans="1:16" ht="45" x14ac:dyDescent="0.25">
      <c r="A13" s="13" t="s">
        <v>27</v>
      </c>
      <c r="B13" s="14" t="s">
        <v>27</v>
      </c>
      <c r="C13" s="15" t="s">
        <v>55</v>
      </c>
      <c r="D13" s="16" t="s">
        <v>29</v>
      </c>
      <c r="E13" s="17" t="s">
        <v>56</v>
      </c>
      <c r="F13" s="18" t="s">
        <v>57</v>
      </c>
      <c r="G13" s="19" t="s">
        <v>45</v>
      </c>
      <c r="H13" s="20">
        <v>633.48</v>
      </c>
      <c r="I13" s="21">
        <v>29.57</v>
      </c>
      <c r="J13" s="22" t="s">
        <v>22</v>
      </c>
      <c r="K13" s="20">
        <f t="shared" si="0"/>
        <v>36.53</v>
      </c>
      <c r="L13" s="23">
        <f t="shared" si="1"/>
        <v>23141.02</v>
      </c>
      <c r="M13" s="24" t="s">
        <v>23</v>
      </c>
      <c r="N13" s="27" t="s">
        <v>33</v>
      </c>
      <c r="O13" s="30">
        <v>29.57</v>
      </c>
      <c r="P13" s="31">
        <v>0.23549999999999999</v>
      </c>
    </row>
    <row r="14" spans="1:16" x14ac:dyDescent="0.25">
      <c r="A14" s="13" t="s">
        <v>24</v>
      </c>
      <c r="B14" s="54" t="s">
        <v>24</v>
      </c>
      <c r="C14" s="55" t="s">
        <v>58</v>
      </c>
      <c r="D14" s="56"/>
      <c r="E14" s="57"/>
      <c r="F14" s="58" t="s">
        <v>59</v>
      </c>
      <c r="G14" s="59"/>
      <c r="H14" s="60"/>
      <c r="I14" s="61"/>
      <c r="J14" s="62" t="s">
        <v>22</v>
      </c>
      <c r="K14" s="60"/>
      <c r="L14" s="63">
        <f>SUM(L15)</f>
        <v>9684.1200000000008</v>
      </c>
      <c r="M14" s="64" t="s">
        <v>23</v>
      </c>
      <c r="N14" s="65" t="s">
        <v>33</v>
      </c>
      <c r="O14" s="66"/>
      <c r="P14" s="67">
        <v>0.23549999999999999</v>
      </c>
    </row>
    <row r="15" spans="1:16" ht="30" x14ac:dyDescent="0.25">
      <c r="A15" s="13" t="s">
        <v>27</v>
      </c>
      <c r="B15" s="14" t="s">
        <v>27</v>
      </c>
      <c r="C15" s="15" t="s">
        <v>60</v>
      </c>
      <c r="D15" s="16" t="s">
        <v>19</v>
      </c>
      <c r="E15" s="17" t="s">
        <v>61</v>
      </c>
      <c r="F15" s="18" t="s">
        <v>62</v>
      </c>
      <c r="G15" s="19" t="s">
        <v>51</v>
      </c>
      <c r="H15" s="20">
        <v>610.6</v>
      </c>
      <c r="I15" s="21">
        <v>12.84</v>
      </c>
      <c r="J15" s="22" t="s">
        <v>22</v>
      </c>
      <c r="K15" s="20">
        <f t="shared" si="0"/>
        <v>15.86</v>
      </c>
      <c r="L15" s="23">
        <f>ROUND(H15*K15,2)</f>
        <v>9684.1200000000008</v>
      </c>
      <c r="M15" s="24" t="s">
        <v>23</v>
      </c>
      <c r="N15" s="27" t="s">
        <v>33</v>
      </c>
      <c r="O15" s="30">
        <v>12.84</v>
      </c>
      <c r="P15" s="31">
        <v>0.23549999999999999</v>
      </c>
    </row>
    <row r="16" spans="1:16" x14ac:dyDescent="0.25">
      <c r="A16" s="13" t="s">
        <v>24</v>
      </c>
      <c r="B16" s="54" t="s">
        <v>24</v>
      </c>
      <c r="C16" s="55" t="s">
        <v>63</v>
      </c>
      <c r="D16" s="56"/>
      <c r="E16" s="57"/>
      <c r="F16" s="58" t="s">
        <v>64</v>
      </c>
      <c r="G16" s="59"/>
      <c r="H16" s="60"/>
      <c r="I16" s="61"/>
      <c r="J16" s="62" t="s">
        <v>22</v>
      </c>
      <c r="K16" s="60"/>
      <c r="L16" s="63">
        <f>SUM(L17)</f>
        <v>2097.23</v>
      </c>
      <c r="M16" s="64" t="s">
        <v>23</v>
      </c>
      <c r="N16" s="65" t="s">
        <v>33</v>
      </c>
      <c r="O16" s="66"/>
      <c r="P16" s="67">
        <v>0.23549999999999999</v>
      </c>
    </row>
    <row r="17" spans="1:16" ht="75" x14ac:dyDescent="0.25">
      <c r="A17" s="13" t="s">
        <v>27</v>
      </c>
      <c r="B17" s="14" t="s">
        <v>27</v>
      </c>
      <c r="C17" s="15" t="s">
        <v>65</v>
      </c>
      <c r="D17" s="16" t="s">
        <v>29</v>
      </c>
      <c r="E17" s="17" t="s">
        <v>66</v>
      </c>
      <c r="F17" s="18" t="s">
        <v>67</v>
      </c>
      <c r="G17" s="19" t="s">
        <v>68</v>
      </c>
      <c r="H17" s="20">
        <v>29.25</v>
      </c>
      <c r="I17" s="21">
        <v>58.03</v>
      </c>
      <c r="J17" s="22" t="s">
        <v>22</v>
      </c>
      <c r="K17" s="20">
        <f t="shared" si="0"/>
        <v>71.7</v>
      </c>
      <c r="L17" s="23">
        <f>ROUND(H17*K17,2)</f>
        <v>2097.23</v>
      </c>
      <c r="M17" s="24" t="s">
        <v>23</v>
      </c>
      <c r="N17" s="27" t="s">
        <v>33</v>
      </c>
      <c r="O17" s="30">
        <v>58.03</v>
      </c>
      <c r="P17" s="31">
        <v>0.23549999999999999</v>
      </c>
    </row>
    <row r="18" spans="1:16" x14ac:dyDescent="0.25">
      <c r="A18" s="13" t="s">
        <v>24</v>
      </c>
      <c r="B18" s="54" t="s">
        <v>24</v>
      </c>
      <c r="C18" s="55" t="s">
        <v>69</v>
      </c>
      <c r="D18" s="56"/>
      <c r="E18" s="57"/>
      <c r="F18" s="58" t="s">
        <v>70</v>
      </c>
      <c r="G18" s="59"/>
      <c r="H18" s="60"/>
      <c r="I18" s="61"/>
      <c r="J18" s="62" t="s">
        <v>22</v>
      </c>
      <c r="K18" s="60"/>
      <c r="L18" s="63">
        <f>SUM(L19)</f>
        <v>371.12</v>
      </c>
      <c r="M18" s="64" t="s">
        <v>23</v>
      </c>
      <c r="N18" s="65" t="s">
        <v>33</v>
      </c>
      <c r="O18" s="66"/>
      <c r="P18" s="67">
        <v>0.23549999999999999</v>
      </c>
    </row>
    <row r="19" spans="1:16" ht="30" x14ac:dyDescent="0.25">
      <c r="A19" s="13" t="s">
        <v>27</v>
      </c>
      <c r="B19" s="14" t="s">
        <v>27</v>
      </c>
      <c r="C19" s="15" t="s">
        <v>71</v>
      </c>
      <c r="D19" s="16" t="s">
        <v>19</v>
      </c>
      <c r="E19" s="17" t="s">
        <v>61</v>
      </c>
      <c r="F19" s="18" t="s">
        <v>62</v>
      </c>
      <c r="G19" s="19" t="s">
        <v>51</v>
      </c>
      <c r="H19" s="20">
        <v>23.4</v>
      </c>
      <c r="I19" s="21">
        <v>12.84</v>
      </c>
      <c r="J19" s="22" t="s">
        <v>22</v>
      </c>
      <c r="K19" s="20">
        <f t="shared" si="0"/>
        <v>15.86</v>
      </c>
      <c r="L19" s="23">
        <f>ROUND(H19*K19,2)</f>
        <v>371.12</v>
      </c>
      <c r="M19" s="24" t="s">
        <v>23</v>
      </c>
      <c r="N19" s="27" t="s">
        <v>33</v>
      </c>
      <c r="O19" s="30">
        <v>12.84</v>
      </c>
      <c r="P19" s="31">
        <v>0.23549999999999999</v>
      </c>
    </row>
    <row r="20" spans="1:16" x14ac:dyDescent="0.25">
      <c r="A20" s="13" t="s">
        <v>24</v>
      </c>
      <c r="B20" s="54" t="s">
        <v>24</v>
      </c>
      <c r="C20" s="55" t="s">
        <v>72</v>
      </c>
      <c r="D20" s="56"/>
      <c r="E20" s="57"/>
      <c r="F20" s="58" t="s">
        <v>73</v>
      </c>
      <c r="G20" s="59"/>
      <c r="H20" s="60"/>
      <c r="I20" s="61"/>
      <c r="J20" s="62" t="s">
        <v>22</v>
      </c>
      <c r="K20" s="60"/>
      <c r="L20" s="63">
        <f>SUM(L21)</f>
        <v>21372.28</v>
      </c>
      <c r="M20" s="64" t="s">
        <v>23</v>
      </c>
      <c r="N20" s="65" t="s">
        <v>33</v>
      </c>
      <c r="O20" s="66"/>
      <c r="P20" s="67">
        <v>0.23549999999999999</v>
      </c>
    </row>
    <row r="21" spans="1:16" ht="75" x14ac:dyDescent="0.25">
      <c r="A21" s="13" t="s">
        <v>27</v>
      </c>
      <c r="B21" s="14" t="s">
        <v>27</v>
      </c>
      <c r="C21" s="15" t="s">
        <v>74</v>
      </c>
      <c r="D21" s="16" t="s">
        <v>29</v>
      </c>
      <c r="E21" s="17" t="s">
        <v>75</v>
      </c>
      <c r="F21" s="18" t="s">
        <v>76</v>
      </c>
      <c r="G21" s="19" t="s">
        <v>45</v>
      </c>
      <c r="H21" s="20">
        <v>167.56</v>
      </c>
      <c r="I21" s="21">
        <v>103.24</v>
      </c>
      <c r="J21" s="22" t="s">
        <v>22</v>
      </c>
      <c r="K21" s="20">
        <f t="shared" si="0"/>
        <v>127.55</v>
      </c>
      <c r="L21" s="23">
        <f>ROUND(H21*K21,2)</f>
        <v>21372.28</v>
      </c>
      <c r="M21" s="24" t="s">
        <v>23</v>
      </c>
      <c r="N21" s="27" t="s">
        <v>33</v>
      </c>
      <c r="O21" s="30">
        <v>103.24</v>
      </c>
      <c r="P21" s="31">
        <v>0.23549999999999999</v>
      </c>
    </row>
    <row r="22" spans="1:16" x14ac:dyDescent="0.25">
      <c r="A22" s="13" t="s">
        <v>24</v>
      </c>
      <c r="B22" s="54" t="s">
        <v>24</v>
      </c>
      <c r="C22" s="55" t="s">
        <v>77</v>
      </c>
      <c r="D22" s="56"/>
      <c r="E22" s="57"/>
      <c r="F22" s="58" t="s">
        <v>78</v>
      </c>
      <c r="G22" s="59"/>
      <c r="H22" s="60"/>
      <c r="I22" s="61"/>
      <c r="J22" s="62" t="s">
        <v>22</v>
      </c>
      <c r="K22" s="60"/>
      <c r="L22" s="63">
        <f>SUM(L23+L26+L28+L32+L34+L40+L54+L59+L67)</f>
        <v>67065.16</v>
      </c>
      <c r="M22" s="64" t="s">
        <v>23</v>
      </c>
      <c r="N22" s="65" t="s">
        <v>33</v>
      </c>
      <c r="O22" s="66"/>
      <c r="P22" s="67">
        <v>0.23549999999999999</v>
      </c>
    </row>
    <row r="23" spans="1:16" x14ac:dyDescent="0.25">
      <c r="A23" s="13" t="s">
        <v>79</v>
      </c>
      <c r="B23" s="68" t="s">
        <v>79</v>
      </c>
      <c r="C23" s="69" t="s">
        <v>80</v>
      </c>
      <c r="D23" s="70"/>
      <c r="E23" s="71"/>
      <c r="F23" s="72" t="s">
        <v>81</v>
      </c>
      <c r="G23" s="73"/>
      <c r="H23" s="74"/>
      <c r="I23" s="75"/>
      <c r="J23" s="76" t="s">
        <v>22</v>
      </c>
      <c r="K23" s="74"/>
      <c r="L23" s="77">
        <f>SUM(L24:L25)</f>
        <v>2539.5299999999997</v>
      </c>
      <c r="M23" s="78" t="s">
        <v>23</v>
      </c>
      <c r="N23" s="79" t="s">
        <v>33</v>
      </c>
      <c r="O23" s="80"/>
      <c r="P23" s="81">
        <v>0.23549999999999999</v>
      </c>
    </row>
    <row r="24" spans="1:16" ht="30" x14ac:dyDescent="0.25">
      <c r="A24" s="13" t="s">
        <v>27</v>
      </c>
      <c r="B24" s="14" t="s">
        <v>27</v>
      </c>
      <c r="C24" s="15" t="s">
        <v>82</v>
      </c>
      <c r="D24" s="16" t="s">
        <v>29</v>
      </c>
      <c r="E24" s="17" t="s">
        <v>83</v>
      </c>
      <c r="F24" s="18" t="s">
        <v>84</v>
      </c>
      <c r="G24" s="19" t="s">
        <v>45</v>
      </c>
      <c r="H24" s="20">
        <v>17.559999999999999</v>
      </c>
      <c r="I24" s="21">
        <v>36.04</v>
      </c>
      <c r="J24" s="22" t="s">
        <v>22</v>
      </c>
      <c r="K24" s="20">
        <f t="shared" si="0"/>
        <v>44.53</v>
      </c>
      <c r="L24" s="23">
        <f>ROUND(H24*K24,2)</f>
        <v>781.95</v>
      </c>
      <c r="M24" s="24" t="s">
        <v>23</v>
      </c>
      <c r="N24" s="27" t="s">
        <v>33</v>
      </c>
      <c r="O24" s="30">
        <v>36.04</v>
      </c>
      <c r="P24" s="31">
        <v>0.23549999999999999</v>
      </c>
    </row>
    <row r="25" spans="1:16" ht="75" x14ac:dyDescent="0.25">
      <c r="A25" s="13" t="s">
        <v>27</v>
      </c>
      <c r="B25" s="14" t="s">
        <v>27</v>
      </c>
      <c r="C25" s="15" t="s">
        <v>85</v>
      </c>
      <c r="D25" s="16" t="s">
        <v>29</v>
      </c>
      <c r="E25" s="17" t="s">
        <v>86</v>
      </c>
      <c r="F25" s="18" t="s">
        <v>87</v>
      </c>
      <c r="G25" s="19" t="s">
        <v>45</v>
      </c>
      <c r="H25" s="20">
        <v>17.559999999999999</v>
      </c>
      <c r="I25" s="21">
        <v>81.010000000000005</v>
      </c>
      <c r="J25" s="22" t="s">
        <v>22</v>
      </c>
      <c r="K25" s="20">
        <f t="shared" si="0"/>
        <v>100.09</v>
      </c>
      <c r="L25" s="23">
        <f>ROUND(H25*K25,2)</f>
        <v>1757.58</v>
      </c>
      <c r="M25" s="24" t="s">
        <v>23</v>
      </c>
      <c r="N25" s="27" t="s">
        <v>33</v>
      </c>
      <c r="O25" s="30">
        <v>81.010000000000005</v>
      </c>
      <c r="P25" s="31">
        <v>0.23549999999999999</v>
      </c>
    </row>
    <row r="26" spans="1:16" x14ac:dyDescent="0.25">
      <c r="A26" s="13" t="s">
        <v>79</v>
      </c>
      <c r="B26" s="68" t="s">
        <v>79</v>
      </c>
      <c r="C26" s="69" t="s">
        <v>88</v>
      </c>
      <c r="D26" s="70"/>
      <c r="E26" s="71"/>
      <c r="F26" s="72" t="s">
        <v>89</v>
      </c>
      <c r="G26" s="73"/>
      <c r="H26" s="74"/>
      <c r="I26" s="75"/>
      <c r="J26" s="76" t="s">
        <v>22</v>
      </c>
      <c r="K26" s="74"/>
      <c r="L26" s="77">
        <f>SUM(L27)</f>
        <v>7710.83</v>
      </c>
      <c r="M26" s="78" t="s">
        <v>23</v>
      </c>
      <c r="N26" s="79" t="s">
        <v>33</v>
      </c>
      <c r="O26" s="80"/>
      <c r="P26" s="81">
        <v>0.23549999999999999</v>
      </c>
    </row>
    <row r="27" spans="1:16" ht="90" x14ac:dyDescent="0.25">
      <c r="A27" s="13" t="s">
        <v>27</v>
      </c>
      <c r="B27" s="14" t="s">
        <v>27</v>
      </c>
      <c r="C27" s="15" t="s">
        <v>90</v>
      </c>
      <c r="D27" s="16" t="s">
        <v>29</v>
      </c>
      <c r="E27" s="17" t="s">
        <v>91</v>
      </c>
      <c r="F27" s="18" t="s">
        <v>92</v>
      </c>
      <c r="G27" s="19" t="s">
        <v>45</v>
      </c>
      <c r="H27" s="20">
        <v>91.08</v>
      </c>
      <c r="I27" s="21">
        <v>68.52</v>
      </c>
      <c r="J27" s="22" t="s">
        <v>22</v>
      </c>
      <c r="K27" s="20">
        <f t="shared" si="0"/>
        <v>84.66</v>
      </c>
      <c r="L27" s="23">
        <f>ROUND(H27*K27,2)</f>
        <v>7710.83</v>
      </c>
      <c r="M27" s="24" t="s">
        <v>23</v>
      </c>
      <c r="N27" s="27" t="s">
        <v>33</v>
      </c>
      <c r="O27" s="30">
        <v>68.52</v>
      </c>
      <c r="P27" s="31">
        <v>0.23549999999999999</v>
      </c>
    </row>
    <row r="28" spans="1:16" x14ac:dyDescent="0.25">
      <c r="A28" s="13" t="s">
        <v>79</v>
      </c>
      <c r="B28" s="68" t="s">
        <v>79</v>
      </c>
      <c r="C28" s="69" t="s">
        <v>93</v>
      </c>
      <c r="D28" s="70"/>
      <c r="E28" s="71"/>
      <c r="F28" s="72" t="s">
        <v>94</v>
      </c>
      <c r="G28" s="73"/>
      <c r="H28" s="74"/>
      <c r="I28" s="75"/>
      <c r="J28" s="76" t="s">
        <v>22</v>
      </c>
      <c r="K28" s="74"/>
      <c r="L28" s="77">
        <f>SUM(L29:L31)</f>
        <v>3081.17</v>
      </c>
      <c r="M28" s="78" t="s">
        <v>23</v>
      </c>
      <c r="N28" s="79" t="s">
        <v>33</v>
      </c>
      <c r="O28" s="80"/>
      <c r="P28" s="81">
        <v>0.23549999999999999</v>
      </c>
    </row>
    <row r="29" spans="1:16" ht="30" x14ac:dyDescent="0.25">
      <c r="A29" s="13" t="s">
        <v>27</v>
      </c>
      <c r="B29" s="14" t="s">
        <v>27</v>
      </c>
      <c r="C29" s="15" t="s">
        <v>95</v>
      </c>
      <c r="D29" s="16" t="s">
        <v>29</v>
      </c>
      <c r="E29" s="17" t="s">
        <v>96</v>
      </c>
      <c r="F29" s="18" t="s">
        <v>97</v>
      </c>
      <c r="G29" s="19" t="s">
        <v>45</v>
      </c>
      <c r="H29" s="20">
        <v>18.53</v>
      </c>
      <c r="I29" s="21">
        <v>114.71</v>
      </c>
      <c r="J29" s="22" t="s">
        <v>22</v>
      </c>
      <c r="K29" s="20">
        <f t="shared" si="0"/>
        <v>141.72</v>
      </c>
      <c r="L29" s="23">
        <f>ROUND(H29*K29,2)</f>
        <v>2626.07</v>
      </c>
      <c r="M29" s="24" t="s">
        <v>23</v>
      </c>
      <c r="N29" s="27" t="s">
        <v>33</v>
      </c>
      <c r="O29" s="30">
        <v>114.71</v>
      </c>
      <c r="P29" s="31">
        <v>0.23549999999999999</v>
      </c>
    </row>
    <row r="30" spans="1:16" ht="60" x14ac:dyDescent="0.25">
      <c r="A30" s="13" t="s">
        <v>27</v>
      </c>
      <c r="B30" s="14" t="s">
        <v>27</v>
      </c>
      <c r="C30" s="15" t="s">
        <v>98</v>
      </c>
      <c r="D30" s="16" t="s">
        <v>19</v>
      </c>
      <c r="E30" s="17" t="s">
        <v>99</v>
      </c>
      <c r="F30" s="18" t="s">
        <v>100</v>
      </c>
      <c r="G30" s="19" t="s">
        <v>51</v>
      </c>
      <c r="H30" s="20">
        <v>18.53</v>
      </c>
      <c r="I30" s="21">
        <v>5.86</v>
      </c>
      <c r="J30" s="22" t="s">
        <v>22</v>
      </c>
      <c r="K30" s="20">
        <f t="shared" si="0"/>
        <v>7.24</v>
      </c>
      <c r="L30" s="23">
        <f t="shared" ref="L30:L31" si="2">ROUND(H30*K30,2)</f>
        <v>134.16</v>
      </c>
      <c r="M30" s="24" t="s">
        <v>23</v>
      </c>
      <c r="N30" s="27" t="s">
        <v>33</v>
      </c>
      <c r="O30" s="30">
        <v>5.86</v>
      </c>
      <c r="P30" s="31">
        <v>0.23549999999999999</v>
      </c>
    </row>
    <row r="31" spans="1:16" ht="30" x14ac:dyDescent="0.25">
      <c r="A31" s="13" t="s">
        <v>27</v>
      </c>
      <c r="B31" s="14" t="s">
        <v>27</v>
      </c>
      <c r="C31" s="15" t="s">
        <v>101</v>
      </c>
      <c r="D31" s="16" t="s">
        <v>19</v>
      </c>
      <c r="E31" s="17" t="s">
        <v>102</v>
      </c>
      <c r="F31" s="18" t="s">
        <v>103</v>
      </c>
      <c r="G31" s="19" t="s">
        <v>51</v>
      </c>
      <c r="H31" s="20">
        <v>18.53</v>
      </c>
      <c r="I31" s="21">
        <v>14.02</v>
      </c>
      <c r="J31" s="22" t="s">
        <v>22</v>
      </c>
      <c r="K31" s="20">
        <f t="shared" si="0"/>
        <v>17.32</v>
      </c>
      <c r="L31" s="23">
        <f t="shared" si="2"/>
        <v>320.94</v>
      </c>
      <c r="M31" s="24" t="s">
        <v>23</v>
      </c>
      <c r="N31" s="27" t="s">
        <v>33</v>
      </c>
      <c r="O31" s="30">
        <v>14.02</v>
      </c>
      <c r="P31" s="31">
        <v>0.23549999999999999</v>
      </c>
    </row>
    <row r="32" spans="1:16" x14ac:dyDescent="0.25">
      <c r="A32" s="13" t="s">
        <v>79</v>
      </c>
      <c r="B32" s="68" t="s">
        <v>79</v>
      </c>
      <c r="C32" s="69" t="s">
        <v>104</v>
      </c>
      <c r="D32" s="70"/>
      <c r="E32" s="71"/>
      <c r="F32" s="72" t="s">
        <v>105</v>
      </c>
      <c r="G32" s="73"/>
      <c r="H32" s="74"/>
      <c r="I32" s="75"/>
      <c r="J32" s="76" t="s">
        <v>22</v>
      </c>
      <c r="K32" s="74"/>
      <c r="L32" s="77">
        <f>SUM(L33)</f>
        <v>1908.73</v>
      </c>
      <c r="M32" s="78" t="s">
        <v>23</v>
      </c>
      <c r="N32" s="79" t="s">
        <v>33</v>
      </c>
      <c r="O32" s="80"/>
      <c r="P32" s="81">
        <v>0.23549999999999999</v>
      </c>
    </row>
    <row r="33" spans="1:16" ht="75" x14ac:dyDescent="0.25">
      <c r="A33" s="13" t="s">
        <v>27</v>
      </c>
      <c r="B33" s="14" t="s">
        <v>27</v>
      </c>
      <c r="C33" s="15" t="s">
        <v>106</v>
      </c>
      <c r="D33" s="16" t="s">
        <v>19</v>
      </c>
      <c r="E33" s="17" t="s">
        <v>107</v>
      </c>
      <c r="F33" s="18" t="s">
        <v>108</v>
      </c>
      <c r="G33" s="19" t="s">
        <v>51</v>
      </c>
      <c r="H33" s="20">
        <v>1.92</v>
      </c>
      <c r="I33" s="21">
        <v>804.64</v>
      </c>
      <c r="J33" s="22" t="s">
        <v>22</v>
      </c>
      <c r="K33" s="20">
        <f t="shared" si="0"/>
        <v>994.13</v>
      </c>
      <c r="L33" s="23">
        <f>ROUND(H33*K33,2)</f>
        <v>1908.73</v>
      </c>
      <c r="M33" s="24" t="s">
        <v>23</v>
      </c>
      <c r="N33" s="27" t="s">
        <v>33</v>
      </c>
      <c r="O33" s="30">
        <v>804.64</v>
      </c>
      <c r="P33" s="31">
        <v>0.23549999999999999</v>
      </c>
    </row>
    <row r="34" spans="1:16" x14ac:dyDescent="0.25">
      <c r="A34" s="13" t="s">
        <v>79</v>
      </c>
      <c r="B34" s="68" t="s">
        <v>79</v>
      </c>
      <c r="C34" s="69" t="s">
        <v>109</v>
      </c>
      <c r="D34" s="70"/>
      <c r="E34" s="71"/>
      <c r="F34" s="72" t="s">
        <v>110</v>
      </c>
      <c r="G34" s="73"/>
      <c r="H34" s="74"/>
      <c r="I34" s="75"/>
      <c r="J34" s="76" t="s">
        <v>22</v>
      </c>
      <c r="K34" s="74"/>
      <c r="L34" s="77">
        <f>SUM(L35:L39)</f>
        <v>14459.490000000002</v>
      </c>
      <c r="M34" s="78" t="s">
        <v>23</v>
      </c>
      <c r="N34" s="79" t="s">
        <v>33</v>
      </c>
      <c r="O34" s="80"/>
      <c r="P34" s="81">
        <v>0.23549999999999999</v>
      </c>
    </row>
    <row r="35" spans="1:16" ht="75" x14ac:dyDescent="0.25">
      <c r="A35" s="13" t="s">
        <v>27</v>
      </c>
      <c r="B35" s="14" t="s">
        <v>27</v>
      </c>
      <c r="C35" s="15" t="s">
        <v>111</v>
      </c>
      <c r="D35" s="16" t="s">
        <v>19</v>
      </c>
      <c r="E35" s="17" t="s">
        <v>112</v>
      </c>
      <c r="F35" s="18" t="s">
        <v>113</v>
      </c>
      <c r="G35" s="19" t="s">
        <v>114</v>
      </c>
      <c r="H35" s="20">
        <v>6</v>
      </c>
      <c r="I35" s="21">
        <v>1394.69</v>
      </c>
      <c r="J35" s="22" t="s">
        <v>22</v>
      </c>
      <c r="K35" s="20">
        <f t="shared" si="0"/>
        <v>1723.14</v>
      </c>
      <c r="L35" s="23">
        <f>ROUND(H35*K35,2)</f>
        <v>10338.84</v>
      </c>
      <c r="M35" s="24" t="s">
        <v>23</v>
      </c>
      <c r="N35" s="27" t="s">
        <v>33</v>
      </c>
      <c r="O35" s="30">
        <v>1394.69</v>
      </c>
      <c r="P35" s="31">
        <v>0.23549999999999999</v>
      </c>
    </row>
    <row r="36" spans="1:16" ht="45" x14ac:dyDescent="0.25">
      <c r="A36" s="13" t="s">
        <v>27</v>
      </c>
      <c r="B36" s="14" t="s">
        <v>27</v>
      </c>
      <c r="C36" s="15" t="s">
        <v>115</v>
      </c>
      <c r="D36" s="16" t="s">
        <v>19</v>
      </c>
      <c r="E36" s="17" t="s">
        <v>116</v>
      </c>
      <c r="F36" s="18" t="s">
        <v>117</v>
      </c>
      <c r="G36" s="19" t="s">
        <v>51</v>
      </c>
      <c r="H36" s="20">
        <v>17.54</v>
      </c>
      <c r="I36" s="21">
        <v>72.599999999999994</v>
      </c>
      <c r="J36" s="22" t="s">
        <v>22</v>
      </c>
      <c r="K36" s="20">
        <f t="shared" si="0"/>
        <v>89.7</v>
      </c>
      <c r="L36" s="23">
        <f t="shared" ref="L36:L39" si="3">ROUND(H36*K36,2)</f>
        <v>1573.34</v>
      </c>
      <c r="M36" s="24" t="s">
        <v>23</v>
      </c>
      <c r="N36" s="27" t="s">
        <v>33</v>
      </c>
      <c r="O36" s="30">
        <v>72.599999999999994</v>
      </c>
      <c r="P36" s="31">
        <v>0.23549999999999999</v>
      </c>
    </row>
    <row r="37" spans="1:16" ht="45" x14ac:dyDescent="0.25">
      <c r="A37" s="13" t="s">
        <v>27</v>
      </c>
      <c r="B37" s="14" t="s">
        <v>27</v>
      </c>
      <c r="C37" s="15" t="s">
        <v>118</v>
      </c>
      <c r="D37" s="16" t="s">
        <v>19</v>
      </c>
      <c r="E37" s="17" t="s">
        <v>119</v>
      </c>
      <c r="F37" s="18" t="s">
        <v>120</v>
      </c>
      <c r="G37" s="19" t="s">
        <v>121</v>
      </c>
      <c r="H37" s="20">
        <v>7.15</v>
      </c>
      <c r="I37" s="21">
        <v>80.66</v>
      </c>
      <c r="J37" s="22" t="s">
        <v>22</v>
      </c>
      <c r="K37" s="20">
        <f t="shared" si="0"/>
        <v>99.66</v>
      </c>
      <c r="L37" s="23">
        <f t="shared" si="3"/>
        <v>712.57</v>
      </c>
      <c r="M37" s="24" t="s">
        <v>23</v>
      </c>
      <c r="N37" s="27" t="s">
        <v>33</v>
      </c>
      <c r="O37" s="30">
        <v>80.66</v>
      </c>
      <c r="P37" s="31">
        <v>0.23549999999999999</v>
      </c>
    </row>
    <row r="38" spans="1:16" ht="45" x14ac:dyDescent="0.25">
      <c r="A38" s="13" t="s">
        <v>27</v>
      </c>
      <c r="B38" s="14" t="s">
        <v>27</v>
      </c>
      <c r="C38" s="15" t="s">
        <v>122</v>
      </c>
      <c r="D38" s="16" t="s">
        <v>29</v>
      </c>
      <c r="E38" s="17" t="s">
        <v>123</v>
      </c>
      <c r="F38" s="18" t="s">
        <v>124</v>
      </c>
      <c r="G38" s="19" t="s">
        <v>68</v>
      </c>
      <c r="H38" s="20">
        <v>12.45</v>
      </c>
      <c r="I38" s="21">
        <v>24.34</v>
      </c>
      <c r="J38" s="22" t="s">
        <v>22</v>
      </c>
      <c r="K38" s="20">
        <f t="shared" si="0"/>
        <v>30.07</v>
      </c>
      <c r="L38" s="23">
        <f t="shared" si="3"/>
        <v>374.37</v>
      </c>
      <c r="M38" s="24" t="s">
        <v>23</v>
      </c>
      <c r="N38" s="27" t="s">
        <v>33</v>
      </c>
      <c r="O38" s="30">
        <v>24.34</v>
      </c>
      <c r="P38" s="31">
        <v>0.23549999999999999</v>
      </c>
    </row>
    <row r="39" spans="1:16" ht="45" x14ac:dyDescent="0.25">
      <c r="A39" s="13" t="s">
        <v>27</v>
      </c>
      <c r="B39" s="14" t="s">
        <v>27</v>
      </c>
      <c r="C39" s="15" t="s">
        <v>125</v>
      </c>
      <c r="D39" s="16" t="s">
        <v>29</v>
      </c>
      <c r="E39" s="17" t="s">
        <v>126</v>
      </c>
      <c r="F39" s="18" t="s">
        <v>127</v>
      </c>
      <c r="G39" s="19" t="s">
        <v>68</v>
      </c>
      <c r="H39" s="20">
        <v>20.8</v>
      </c>
      <c r="I39" s="21">
        <v>56.83</v>
      </c>
      <c r="J39" s="22" t="s">
        <v>22</v>
      </c>
      <c r="K39" s="20">
        <f t="shared" si="0"/>
        <v>70.209999999999994</v>
      </c>
      <c r="L39" s="23">
        <f t="shared" si="3"/>
        <v>1460.37</v>
      </c>
      <c r="M39" s="24" t="s">
        <v>23</v>
      </c>
      <c r="N39" s="27" t="s">
        <v>33</v>
      </c>
      <c r="O39" s="30">
        <v>56.83</v>
      </c>
      <c r="P39" s="31">
        <v>0.23549999999999999</v>
      </c>
    </row>
    <row r="40" spans="1:16" x14ac:dyDescent="0.25">
      <c r="A40" s="13" t="s">
        <v>79</v>
      </c>
      <c r="B40" s="68" t="s">
        <v>79</v>
      </c>
      <c r="C40" s="69" t="s">
        <v>128</v>
      </c>
      <c r="D40" s="70"/>
      <c r="E40" s="71"/>
      <c r="F40" s="72" t="s">
        <v>129</v>
      </c>
      <c r="G40" s="73"/>
      <c r="H40" s="74"/>
      <c r="I40" s="75"/>
      <c r="J40" s="76" t="s">
        <v>22</v>
      </c>
      <c r="K40" s="74"/>
      <c r="L40" s="77">
        <f>SUM(L41:L53)</f>
        <v>10499.460000000003</v>
      </c>
      <c r="M40" s="78" t="s">
        <v>23</v>
      </c>
      <c r="N40" s="79" t="s">
        <v>33</v>
      </c>
      <c r="O40" s="80"/>
      <c r="P40" s="81">
        <v>0.23549999999999999</v>
      </c>
    </row>
    <row r="41" spans="1:16" ht="45" x14ac:dyDescent="0.25">
      <c r="A41" s="13" t="s">
        <v>27</v>
      </c>
      <c r="B41" s="14" t="s">
        <v>27</v>
      </c>
      <c r="C41" s="15" t="s">
        <v>130</v>
      </c>
      <c r="D41" s="16" t="s">
        <v>29</v>
      </c>
      <c r="E41" s="32" t="s">
        <v>131</v>
      </c>
      <c r="F41" s="18" t="s">
        <v>132</v>
      </c>
      <c r="G41" s="19" t="s">
        <v>68</v>
      </c>
      <c r="H41" s="20">
        <v>11.61</v>
      </c>
      <c r="I41" s="21">
        <v>22.89</v>
      </c>
      <c r="J41" s="22" t="s">
        <v>22</v>
      </c>
      <c r="K41" s="20">
        <f t="shared" si="0"/>
        <v>28.28</v>
      </c>
      <c r="L41" s="23">
        <f>ROUND(H41*K41,2)</f>
        <v>328.33</v>
      </c>
      <c r="M41" s="24" t="s">
        <v>23</v>
      </c>
      <c r="N41" s="27" t="s">
        <v>33</v>
      </c>
      <c r="O41" s="30">
        <v>22.89</v>
      </c>
      <c r="P41" s="31">
        <v>0.23549999999999999</v>
      </c>
    </row>
    <row r="42" spans="1:16" ht="45" x14ac:dyDescent="0.25">
      <c r="A42" s="13" t="s">
        <v>27</v>
      </c>
      <c r="B42" s="14" t="s">
        <v>27</v>
      </c>
      <c r="C42" s="15" t="s">
        <v>133</v>
      </c>
      <c r="D42" s="16" t="s">
        <v>29</v>
      </c>
      <c r="E42" s="25" t="s">
        <v>134</v>
      </c>
      <c r="F42" s="18" t="s">
        <v>135</v>
      </c>
      <c r="G42" s="19" t="s">
        <v>68</v>
      </c>
      <c r="H42" s="20">
        <v>50</v>
      </c>
      <c r="I42" s="21">
        <v>51.74</v>
      </c>
      <c r="J42" s="22" t="s">
        <v>22</v>
      </c>
      <c r="K42" s="20">
        <f t="shared" si="0"/>
        <v>63.92</v>
      </c>
      <c r="L42" s="23">
        <f t="shared" ref="L42:L53" si="4">ROUND(H42*K42,2)</f>
        <v>3196</v>
      </c>
      <c r="M42" s="24" t="s">
        <v>23</v>
      </c>
      <c r="N42" s="27" t="s">
        <v>33</v>
      </c>
      <c r="O42" s="30">
        <v>51.74</v>
      </c>
      <c r="P42" s="31">
        <v>0.23549999999999999</v>
      </c>
    </row>
    <row r="43" spans="1:16" ht="45" x14ac:dyDescent="0.25">
      <c r="A43" s="13" t="s">
        <v>27</v>
      </c>
      <c r="B43" s="14" t="s">
        <v>27</v>
      </c>
      <c r="C43" s="15" t="s">
        <v>136</v>
      </c>
      <c r="D43" s="16" t="s">
        <v>29</v>
      </c>
      <c r="E43" s="25" t="s">
        <v>137</v>
      </c>
      <c r="F43" s="18" t="s">
        <v>138</v>
      </c>
      <c r="G43" s="19" t="s">
        <v>68</v>
      </c>
      <c r="H43" s="20">
        <v>2.4</v>
      </c>
      <c r="I43" s="21">
        <v>28.74</v>
      </c>
      <c r="J43" s="22" t="s">
        <v>22</v>
      </c>
      <c r="K43" s="20">
        <f t="shared" si="0"/>
        <v>35.51</v>
      </c>
      <c r="L43" s="23">
        <f t="shared" si="4"/>
        <v>85.22</v>
      </c>
      <c r="M43" s="24" t="s">
        <v>23</v>
      </c>
      <c r="N43" s="27" t="s">
        <v>33</v>
      </c>
      <c r="O43" s="30">
        <v>28.74</v>
      </c>
      <c r="P43" s="31">
        <v>0.23549999999999999</v>
      </c>
    </row>
    <row r="44" spans="1:16" ht="45" x14ac:dyDescent="0.25">
      <c r="A44" s="13" t="s">
        <v>27</v>
      </c>
      <c r="B44" s="14" t="s">
        <v>27</v>
      </c>
      <c r="C44" s="15" t="s">
        <v>139</v>
      </c>
      <c r="D44" s="16" t="s">
        <v>29</v>
      </c>
      <c r="E44" s="25" t="s">
        <v>140</v>
      </c>
      <c r="F44" s="18" t="s">
        <v>141</v>
      </c>
      <c r="G44" s="19" t="s">
        <v>68</v>
      </c>
      <c r="H44" s="20">
        <v>5.6</v>
      </c>
      <c r="I44" s="21">
        <v>23.71</v>
      </c>
      <c r="J44" s="22" t="s">
        <v>22</v>
      </c>
      <c r="K44" s="20">
        <f t="shared" si="0"/>
        <v>29.29</v>
      </c>
      <c r="L44" s="23">
        <f t="shared" si="4"/>
        <v>164.02</v>
      </c>
      <c r="M44" s="24" t="s">
        <v>23</v>
      </c>
      <c r="N44" s="27" t="s">
        <v>33</v>
      </c>
      <c r="O44" s="30">
        <v>23.71</v>
      </c>
      <c r="P44" s="31">
        <v>0.23549999999999999</v>
      </c>
    </row>
    <row r="45" spans="1:16" ht="45" x14ac:dyDescent="0.25">
      <c r="A45" s="13" t="s">
        <v>27</v>
      </c>
      <c r="B45" s="14" t="s">
        <v>27</v>
      </c>
      <c r="C45" s="15" t="s">
        <v>142</v>
      </c>
      <c r="D45" s="16" t="s">
        <v>29</v>
      </c>
      <c r="E45" s="25" t="s">
        <v>143</v>
      </c>
      <c r="F45" s="18" t="s">
        <v>144</v>
      </c>
      <c r="G45" s="19" t="s">
        <v>68</v>
      </c>
      <c r="H45" s="20">
        <v>14.67</v>
      </c>
      <c r="I45" s="21">
        <v>40.229999999999997</v>
      </c>
      <c r="J45" s="22" t="s">
        <v>22</v>
      </c>
      <c r="K45" s="20">
        <f t="shared" si="0"/>
        <v>49.7</v>
      </c>
      <c r="L45" s="23">
        <f t="shared" si="4"/>
        <v>729.1</v>
      </c>
      <c r="M45" s="24" t="s">
        <v>23</v>
      </c>
      <c r="N45" s="27" t="s">
        <v>33</v>
      </c>
      <c r="O45" s="30">
        <v>40.229999999999997</v>
      </c>
      <c r="P45" s="31">
        <v>0.23549999999999999</v>
      </c>
    </row>
    <row r="46" spans="1:16" ht="30" x14ac:dyDescent="0.25">
      <c r="A46" s="13" t="s">
        <v>27</v>
      </c>
      <c r="B46" s="14" t="s">
        <v>27</v>
      </c>
      <c r="C46" s="15" t="s">
        <v>145</v>
      </c>
      <c r="D46" s="16" t="s">
        <v>19</v>
      </c>
      <c r="E46" s="32" t="s">
        <v>146</v>
      </c>
      <c r="F46" s="18" t="s">
        <v>147</v>
      </c>
      <c r="G46" s="19" t="s">
        <v>114</v>
      </c>
      <c r="H46" s="20">
        <v>1</v>
      </c>
      <c r="I46" s="21">
        <v>486.65</v>
      </c>
      <c r="J46" s="22" t="s">
        <v>22</v>
      </c>
      <c r="K46" s="20">
        <f t="shared" si="0"/>
        <v>601.26</v>
      </c>
      <c r="L46" s="23">
        <f t="shared" si="4"/>
        <v>601.26</v>
      </c>
      <c r="M46" s="24" t="s">
        <v>23</v>
      </c>
      <c r="N46" s="27" t="s">
        <v>33</v>
      </c>
      <c r="O46" s="30">
        <v>486.65</v>
      </c>
      <c r="P46" s="31">
        <v>0.23549999999999999</v>
      </c>
    </row>
    <row r="47" spans="1:16" ht="30" x14ac:dyDescent="0.25">
      <c r="A47" s="13" t="s">
        <v>27</v>
      </c>
      <c r="B47" s="14" t="s">
        <v>27</v>
      </c>
      <c r="C47" s="15" t="s">
        <v>148</v>
      </c>
      <c r="D47" s="16" t="s">
        <v>29</v>
      </c>
      <c r="E47" s="25" t="s">
        <v>149</v>
      </c>
      <c r="F47" s="18" t="s">
        <v>150</v>
      </c>
      <c r="G47" s="19" t="s">
        <v>151</v>
      </c>
      <c r="H47" s="20">
        <v>2</v>
      </c>
      <c r="I47" s="21">
        <v>54.44</v>
      </c>
      <c r="J47" s="22" t="s">
        <v>22</v>
      </c>
      <c r="K47" s="20">
        <f t="shared" si="0"/>
        <v>67.260000000000005</v>
      </c>
      <c r="L47" s="23">
        <f t="shared" si="4"/>
        <v>134.52000000000001</v>
      </c>
      <c r="M47" s="24" t="s">
        <v>23</v>
      </c>
      <c r="N47" s="27" t="s">
        <v>33</v>
      </c>
      <c r="O47" s="30">
        <v>54.44</v>
      </c>
      <c r="P47" s="31">
        <v>0.23549999999999999</v>
      </c>
    </row>
    <row r="48" spans="1:16" ht="30" x14ac:dyDescent="0.25">
      <c r="A48" s="13" t="s">
        <v>27</v>
      </c>
      <c r="B48" s="14" t="s">
        <v>27</v>
      </c>
      <c r="C48" s="15" t="s">
        <v>152</v>
      </c>
      <c r="D48" s="16" t="s">
        <v>29</v>
      </c>
      <c r="E48" s="32" t="s">
        <v>153</v>
      </c>
      <c r="F48" s="18" t="s">
        <v>154</v>
      </c>
      <c r="G48" s="19" t="s">
        <v>45</v>
      </c>
      <c r="H48" s="20">
        <v>1.44</v>
      </c>
      <c r="I48" s="21">
        <v>348.98</v>
      </c>
      <c r="J48" s="22" t="s">
        <v>22</v>
      </c>
      <c r="K48" s="20">
        <f t="shared" si="0"/>
        <v>431.16</v>
      </c>
      <c r="L48" s="23">
        <f t="shared" si="4"/>
        <v>620.87</v>
      </c>
      <c r="M48" s="24" t="s">
        <v>23</v>
      </c>
      <c r="N48" s="27" t="s">
        <v>33</v>
      </c>
      <c r="O48" s="30">
        <v>348.98</v>
      </c>
      <c r="P48" s="31">
        <v>0.23549999999999999</v>
      </c>
    </row>
    <row r="49" spans="1:16" ht="60" x14ac:dyDescent="0.25">
      <c r="A49" s="13" t="s">
        <v>27</v>
      </c>
      <c r="B49" s="14" t="s">
        <v>27</v>
      </c>
      <c r="C49" s="15" t="s">
        <v>155</v>
      </c>
      <c r="D49" s="16" t="s">
        <v>29</v>
      </c>
      <c r="E49" s="32" t="s">
        <v>156</v>
      </c>
      <c r="F49" s="18" t="s">
        <v>157</v>
      </c>
      <c r="G49" s="19" t="s">
        <v>68</v>
      </c>
      <c r="H49" s="20">
        <v>1.2</v>
      </c>
      <c r="I49" s="21">
        <v>185.47</v>
      </c>
      <c r="J49" s="22" t="s">
        <v>22</v>
      </c>
      <c r="K49" s="20">
        <f t="shared" si="0"/>
        <v>229.15</v>
      </c>
      <c r="L49" s="23">
        <f t="shared" si="4"/>
        <v>274.98</v>
      </c>
      <c r="M49" s="24" t="s">
        <v>23</v>
      </c>
      <c r="N49" s="27" t="s">
        <v>33</v>
      </c>
      <c r="O49" s="30">
        <v>185.47</v>
      </c>
      <c r="P49" s="31">
        <v>0.23549999999999999</v>
      </c>
    </row>
    <row r="50" spans="1:16" ht="30" x14ac:dyDescent="0.25">
      <c r="A50" s="13" t="s">
        <v>27</v>
      </c>
      <c r="B50" s="14" t="s">
        <v>27</v>
      </c>
      <c r="C50" s="15" t="s">
        <v>158</v>
      </c>
      <c r="D50" s="16" t="s">
        <v>19</v>
      </c>
      <c r="E50" s="25" t="s">
        <v>159</v>
      </c>
      <c r="F50" s="18" t="s">
        <v>160</v>
      </c>
      <c r="G50" s="19" t="s">
        <v>114</v>
      </c>
      <c r="H50" s="20">
        <v>4</v>
      </c>
      <c r="I50" s="21">
        <v>34.159999999999997</v>
      </c>
      <c r="J50" s="22" t="s">
        <v>22</v>
      </c>
      <c r="K50" s="20">
        <f t="shared" si="0"/>
        <v>42.2</v>
      </c>
      <c r="L50" s="23">
        <f t="shared" si="4"/>
        <v>168.8</v>
      </c>
      <c r="M50" s="24" t="s">
        <v>23</v>
      </c>
      <c r="N50" s="27" t="s">
        <v>33</v>
      </c>
      <c r="O50" s="30">
        <v>34.159999999999997</v>
      </c>
      <c r="P50" s="31">
        <v>0.23549999999999999</v>
      </c>
    </row>
    <row r="51" spans="1:16" ht="45" x14ac:dyDescent="0.25">
      <c r="A51" s="13" t="s">
        <v>27</v>
      </c>
      <c r="B51" s="14" t="s">
        <v>27</v>
      </c>
      <c r="C51" s="15" t="s">
        <v>161</v>
      </c>
      <c r="D51" s="16" t="s">
        <v>19</v>
      </c>
      <c r="E51" s="25" t="s">
        <v>162</v>
      </c>
      <c r="F51" s="18" t="s">
        <v>163</v>
      </c>
      <c r="G51" s="19" t="s">
        <v>114</v>
      </c>
      <c r="H51" s="20">
        <v>4</v>
      </c>
      <c r="I51" s="21">
        <v>282.7</v>
      </c>
      <c r="J51" s="22" t="s">
        <v>22</v>
      </c>
      <c r="K51" s="20">
        <f t="shared" si="0"/>
        <v>349.28</v>
      </c>
      <c r="L51" s="23">
        <f t="shared" si="4"/>
        <v>1397.12</v>
      </c>
      <c r="M51" s="24" t="s">
        <v>23</v>
      </c>
      <c r="N51" s="27" t="s">
        <v>33</v>
      </c>
      <c r="O51" s="30">
        <v>282.7</v>
      </c>
      <c r="P51" s="31">
        <v>0.23549999999999999</v>
      </c>
    </row>
    <row r="52" spans="1:16" ht="75" x14ac:dyDescent="0.25">
      <c r="A52" s="13" t="s">
        <v>27</v>
      </c>
      <c r="B52" s="14" t="s">
        <v>27</v>
      </c>
      <c r="C52" s="15" t="s">
        <v>164</v>
      </c>
      <c r="D52" s="16" t="s">
        <v>29</v>
      </c>
      <c r="E52" s="17" t="s">
        <v>165</v>
      </c>
      <c r="F52" s="18" t="s">
        <v>166</v>
      </c>
      <c r="G52" s="19" t="s">
        <v>151</v>
      </c>
      <c r="H52" s="20">
        <v>4</v>
      </c>
      <c r="I52" s="21">
        <v>281.44</v>
      </c>
      <c r="J52" s="22" t="s">
        <v>22</v>
      </c>
      <c r="K52" s="20">
        <f t="shared" si="0"/>
        <v>347.72</v>
      </c>
      <c r="L52" s="23">
        <f t="shared" si="4"/>
        <v>1390.88</v>
      </c>
      <c r="M52" s="24" t="s">
        <v>23</v>
      </c>
      <c r="N52" s="27" t="s">
        <v>33</v>
      </c>
      <c r="O52" s="30">
        <v>281.44</v>
      </c>
      <c r="P52" s="31">
        <v>0.23549999999999999</v>
      </c>
    </row>
    <row r="53" spans="1:16" ht="45" x14ac:dyDescent="0.25">
      <c r="A53" s="13" t="s">
        <v>27</v>
      </c>
      <c r="B53" s="14" t="s">
        <v>27</v>
      </c>
      <c r="C53" s="15" t="s">
        <v>167</v>
      </c>
      <c r="D53" s="16" t="s">
        <v>19</v>
      </c>
      <c r="E53" s="17" t="s">
        <v>168</v>
      </c>
      <c r="F53" s="18" t="s">
        <v>169</v>
      </c>
      <c r="G53" s="19" t="s">
        <v>114</v>
      </c>
      <c r="H53" s="20">
        <v>4</v>
      </c>
      <c r="I53" s="21">
        <v>284.98</v>
      </c>
      <c r="J53" s="22" t="s">
        <v>22</v>
      </c>
      <c r="K53" s="20">
        <f t="shared" si="0"/>
        <v>352.09</v>
      </c>
      <c r="L53" s="23">
        <f t="shared" si="4"/>
        <v>1408.36</v>
      </c>
      <c r="M53" s="24" t="s">
        <v>23</v>
      </c>
      <c r="N53" s="27" t="s">
        <v>33</v>
      </c>
      <c r="O53" s="30">
        <v>284.98</v>
      </c>
      <c r="P53" s="31">
        <v>0.23549999999999999</v>
      </c>
    </row>
    <row r="54" spans="1:16" x14ac:dyDescent="0.25">
      <c r="A54" s="13" t="s">
        <v>79</v>
      </c>
      <c r="B54" s="68" t="s">
        <v>79</v>
      </c>
      <c r="C54" s="69" t="s">
        <v>170</v>
      </c>
      <c r="D54" s="70"/>
      <c r="E54" s="71"/>
      <c r="F54" s="72" t="s">
        <v>171</v>
      </c>
      <c r="G54" s="73"/>
      <c r="H54" s="74"/>
      <c r="I54" s="75"/>
      <c r="J54" s="76" t="s">
        <v>22</v>
      </c>
      <c r="K54" s="74"/>
      <c r="L54" s="77">
        <f>SUM(L55:L58)</f>
        <v>993.68999999999994</v>
      </c>
      <c r="M54" s="78" t="s">
        <v>23</v>
      </c>
      <c r="N54" s="79" t="s">
        <v>33</v>
      </c>
      <c r="O54" s="80"/>
      <c r="P54" s="81">
        <v>0.23549999999999999</v>
      </c>
    </row>
    <row r="55" spans="1:16" ht="75" x14ac:dyDescent="0.25">
      <c r="A55" s="13" t="s">
        <v>27</v>
      </c>
      <c r="B55" s="14" t="s">
        <v>27</v>
      </c>
      <c r="C55" s="15" t="s">
        <v>172</v>
      </c>
      <c r="D55" s="16" t="s">
        <v>29</v>
      </c>
      <c r="E55" s="17" t="s">
        <v>173</v>
      </c>
      <c r="F55" s="18" t="s">
        <v>174</v>
      </c>
      <c r="G55" s="19" t="s">
        <v>151</v>
      </c>
      <c r="H55" s="20">
        <v>8</v>
      </c>
      <c r="I55" s="21">
        <v>60.11</v>
      </c>
      <c r="J55" s="22" t="s">
        <v>22</v>
      </c>
      <c r="K55" s="20">
        <f t="shared" si="0"/>
        <v>74.27</v>
      </c>
      <c r="L55" s="23">
        <f>ROUND(H55*K55,2)</f>
        <v>594.16</v>
      </c>
      <c r="M55" s="24" t="s">
        <v>23</v>
      </c>
      <c r="N55" s="27" t="s">
        <v>33</v>
      </c>
      <c r="O55" s="30">
        <v>60.11</v>
      </c>
      <c r="P55" s="31">
        <v>0.23549999999999999</v>
      </c>
    </row>
    <row r="56" spans="1:16" ht="90" x14ac:dyDescent="0.25">
      <c r="A56" s="13" t="s">
        <v>27</v>
      </c>
      <c r="B56" s="14" t="s">
        <v>27</v>
      </c>
      <c r="C56" s="15" t="s">
        <v>175</v>
      </c>
      <c r="D56" s="16" t="s">
        <v>29</v>
      </c>
      <c r="E56" s="17" t="s">
        <v>176</v>
      </c>
      <c r="F56" s="18" t="s">
        <v>177</v>
      </c>
      <c r="G56" s="19" t="s">
        <v>151</v>
      </c>
      <c r="H56" s="20">
        <v>2</v>
      </c>
      <c r="I56" s="21">
        <v>46.66</v>
      </c>
      <c r="J56" s="22" t="s">
        <v>22</v>
      </c>
      <c r="K56" s="20">
        <f t="shared" si="0"/>
        <v>57.65</v>
      </c>
      <c r="L56" s="23">
        <f t="shared" ref="L56:L58" si="5">ROUND(H56*K56,2)</f>
        <v>115.3</v>
      </c>
      <c r="M56" s="24" t="s">
        <v>23</v>
      </c>
      <c r="N56" s="27" t="s">
        <v>33</v>
      </c>
      <c r="O56" s="30">
        <v>46.66</v>
      </c>
      <c r="P56" s="31">
        <v>0.23549999999999999</v>
      </c>
    </row>
    <row r="57" spans="1:16" ht="45" x14ac:dyDescent="0.25">
      <c r="A57" s="13" t="s">
        <v>27</v>
      </c>
      <c r="B57" s="14" t="s">
        <v>27</v>
      </c>
      <c r="C57" s="15" t="s">
        <v>178</v>
      </c>
      <c r="D57" s="16" t="s">
        <v>29</v>
      </c>
      <c r="E57" s="25" t="s">
        <v>179</v>
      </c>
      <c r="F57" s="18" t="s">
        <v>180</v>
      </c>
      <c r="G57" s="19" t="s">
        <v>68</v>
      </c>
      <c r="H57" s="20">
        <v>20</v>
      </c>
      <c r="I57" s="21">
        <v>8.92</v>
      </c>
      <c r="J57" s="22" t="s">
        <v>22</v>
      </c>
      <c r="K57" s="20">
        <f t="shared" si="0"/>
        <v>11.02</v>
      </c>
      <c r="L57" s="23">
        <f t="shared" si="5"/>
        <v>220.4</v>
      </c>
      <c r="M57" s="24" t="s">
        <v>23</v>
      </c>
      <c r="N57" s="27" t="s">
        <v>33</v>
      </c>
      <c r="O57" s="30">
        <v>8.92</v>
      </c>
      <c r="P57" s="31">
        <v>0.23549999999999999</v>
      </c>
    </row>
    <row r="58" spans="1:16" ht="45" x14ac:dyDescent="0.25">
      <c r="A58" s="13" t="s">
        <v>27</v>
      </c>
      <c r="B58" s="14" t="s">
        <v>27</v>
      </c>
      <c r="C58" s="15" t="s">
        <v>181</v>
      </c>
      <c r="D58" s="16" t="s">
        <v>19</v>
      </c>
      <c r="E58" s="17" t="s">
        <v>182</v>
      </c>
      <c r="F58" s="18" t="s">
        <v>183</v>
      </c>
      <c r="G58" s="19" t="s">
        <v>114</v>
      </c>
      <c r="H58" s="20">
        <v>1</v>
      </c>
      <c r="I58" s="21">
        <v>51.66</v>
      </c>
      <c r="J58" s="22" t="s">
        <v>22</v>
      </c>
      <c r="K58" s="20">
        <f t="shared" si="0"/>
        <v>63.83</v>
      </c>
      <c r="L58" s="23">
        <f t="shared" si="5"/>
        <v>63.83</v>
      </c>
      <c r="M58" s="24" t="s">
        <v>23</v>
      </c>
      <c r="N58" s="27" t="s">
        <v>33</v>
      </c>
      <c r="O58" s="30">
        <v>51.66</v>
      </c>
      <c r="P58" s="31">
        <v>0.23549999999999999</v>
      </c>
    </row>
    <row r="59" spans="1:16" x14ac:dyDescent="0.25">
      <c r="A59" s="13" t="s">
        <v>79</v>
      </c>
      <c r="B59" s="68" t="s">
        <v>79</v>
      </c>
      <c r="C59" s="69" t="s">
        <v>184</v>
      </c>
      <c r="D59" s="70"/>
      <c r="E59" s="71"/>
      <c r="F59" s="72" t="s">
        <v>185</v>
      </c>
      <c r="G59" s="73"/>
      <c r="H59" s="74"/>
      <c r="I59" s="75"/>
      <c r="J59" s="76" t="s">
        <v>22</v>
      </c>
      <c r="K59" s="74"/>
      <c r="L59" s="77">
        <f>SUM(L60:L66)</f>
        <v>14743.24</v>
      </c>
      <c r="M59" s="78" t="s">
        <v>23</v>
      </c>
      <c r="N59" s="79" t="s">
        <v>33</v>
      </c>
      <c r="O59" s="80"/>
      <c r="P59" s="81">
        <v>0.23549999999999999</v>
      </c>
    </row>
    <row r="60" spans="1:16" ht="45" x14ac:dyDescent="0.25">
      <c r="A60" s="13" t="s">
        <v>27</v>
      </c>
      <c r="B60" s="14" t="s">
        <v>27</v>
      </c>
      <c r="C60" s="15" t="s">
        <v>186</v>
      </c>
      <c r="D60" s="16" t="s">
        <v>19</v>
      </c>
      <c r="E60" s="25" t="s">
        <v>187</v>
      </c>
      <c r="F60" s="18" t="s">
        <v>188</v>
      </c>
      <c r="G60" s="19" t="s">
        <v>121</v>
      </c>
      <c r="H60" s="20">
        <v>40</v>
      </c>
      <c r="I60" s="21">
        <v>78.599999999999994</v>
      </c>
      <c r="J60" s="22" t="s">
        <v>22</v>
      </c>
      <c r="K60" s="20">
        <f t="shared" si="0"/>
        <v>97.11</v>
      </c>
      <c r="L60" s="23">
        <f>ROUND(H60*K60,2)</f>
        <v>3884.4</v>
      </c>
      <c r="M60" s="24" t="s">
        <v>23</v>
      </c>
      <c r="N60" s="27" t="s">
        <v>33</v>
      </c>
      <c r="O60" s="30">
        <v>78.599999999999994</v>
      </c>
      <c r="P60" s="31">
        <v>0.23549999999999999</v>
      </c>
    </row>
    <row r="61" spans="1:16" ht="30" x14ac:dyDescent="0.25">
      <c r="A61" s="13" t="s">
        <v>27</v>
      </c>
      <c r="B61" s="14" t="s">
        <v>27</v>
      </c>
      <c r="C61" s="15" t="s">
        <v>189</v>
      </c>
      <c r="D61" s="16" t="s">
        <v>19</v>
      </c>
      <c r="E61" s="25" t="s">
        <v>190</v>
      </c>
      <c r="F61" s="18" t="s">
        <v>191</v>
      </c>
      <c r="G61" s="19" t="s">
        <v>192</v>
      </c>
      <c r="H61" s="20">
        <v>200</v>
      </c>
      <c r="I61" s="21">
        <v>11.95</v>
      </c>
      <c r="J61" s="22" t="s">
        <v>22</v>
      </c>
      <c r="K61" s="20">
        <f t="shared" si="0"/>
        <v>14.76</v>
      </c>
      <c r="L61" s="23">
        <f t="shared" ref="L61:L66" si="6">ROUND(H61*K61,2)</f>
        <v>2952</v>
      </c>
      <c r="M61" s="24" t="s">
        <v>23</v>
      </c>
      <c r="N61" s="27" t="s">
        <v>33</v>
      </c>
      <c r="O61" s="30">
        <v>11.95</v>
      </c>
      <c r="P61" s="31">
        <v>0.23549999999999999</v>
      </c>
    </row>
    <row r="62" spans="1:16" ht="45" x14ac:dyDescent="0.25">
      <c r="A62" s="13" t="s">
        <v>27</v>
      </c>
      <c r="B62" s="14" t="s">
        <v>27</v>
      </c>
      <c r="C62" s="15" t="s">
        <v>193</v>
      </c>
      <c r="D62" s="16" t="s">
        <v>19</v>
      </c>
      <c r="E62" s="25" t="s">
        <v>194</v>
      </c>
      <c r="F62" s="18" t="s">
        <v>195</v>
      </c>
      <c r="G62" s="19" t="s">
        <v>196</v>
      </c>
      <c r="H62" s="20">
        <v>2.1</v>
      </c>
      <c r="I62" s="21">
        <v>271.45999999999998</v>
      </c>
      <c r="J62" s="22" t="s">
        <v>22</v>
      </c>
      <c r="K62" s="20">
        <f t="shared" si="0"/>
        <v>335.39</v>
      </c>
      <c r="L62" s="23">
        <f t="shared" si="6"/>
        <v>704.32</v>
      </c>
      <c r="M62" s="24" t="s">
        <v>23</v>
      </c>
      <c r="N62" s="27" t="s">
        <v>33</v>
      </c>
      <c r="O62" s="30">
        <v>271.45999999999998</v>
      </c>
      <c r="P62" s="31">
        <v>0.23549999999999999</v>
      </c>
    </row>
    <row r="63" spans="1:16" ht="45" x14ac:dyDescent="0.25">
      <c r="A63" s="13" t="s">
        <v>27</v>
      </c>
      <c r="B63" s="14" t="s">
        <v>27</v>
      </c>
      <c r="C63" s="15" t="s">
        <v>197</v>
      </c>
      <c r="D63" s="16" t="s">
        <v>19</v>
      </c>
      <c r="E63" s="25" t="s">
        <v>198</v>
      </c>
      <c r="F63" s="18" t="s">
        <v>199</v>
      </c>
      <c r="G63" s="19" t="s">
        <v>196</v>
      </c>
      <c r="H63" s="20">
        <v>1.4</v>
      </c>
      <c r="I63" s="21">
        <v>134.07</v>
      </c>
      <c r="J63" s="22" t="s">
        <v>22</v>
      </c>
      <c r="K63" s="20">
        <f t="shared" si="0"/>
        <v>165.64</v>
      </c>
      <c r="L63" s="23">
        <f t="shared" si="6"/>
        <v>231.9</v>
      </c>
      <c r="M63" s="24" t="s">
        <v>23</v>
      </c>
      <c r="N63" s="27" t="s">
        <v>33</v>
      </c>
      <c r="O63" s="30">
        <v>134.07</v>
      </c>
      <c r="P63" s="31">
        <v>0.23549999999999999</v>
      </c>
    </row>
    <row r="64" spans="1:16" ht="45" x14ac:dyDescent="0.25">
      <c r="A64" s="13" t="s">
        <v>27</v>
      </c>
      <c r="B64" s="14" t="s">
        <v>27</v>
      </c>
      <c r="C64" s="15" t="s">
        <v>200</v>
      </c>
      <c r="D64" s="16" t="s">
        <v>19</v>
      </c>
      <c r="E64" s="25" t="s">
        <v>201</v>
      </c>
      <c r="F64" s="18" t="s">
        <v>202</v>
      </c>
      <c r="G64" s="19" t="s">
        <v>192</v>
      </c>
      <c r="H64" s="20">
        <v>210</v>
      </c>
      <c r="I64" s="21">
        <v>14.77</v>
      </c>
      <c r="J64" s="22" t="s">
        <v>22</v>
      </c>
      <c r="K64" s="20">
        <f t="shared" si="0"/>
        <v>18.25</v>
      </c>
      <c r="L64" s="23">
        <f t="shared" si="6"/>
        <v>3832.5</v>
      </c>
      <c r="M64" s="24" t="s">
        <v>23</v>
      </c>
      <c r="N64" s="27" t="s">
        <v>33</v>
      </c>
      <c r="O64" s="30">
        <v>14.77</v>
      </c>
      <c r="P64" s="31">
        <v>0.23549999999999999</v>
      </c>
    </row>
    <row r="65" spans="1:16" ht="60" x14ac:dyDescent="0.25">
      <c r="A65" s="13" t="s">
        <v>27</v>
      </c>
      <c r="B65" s="14" t="s">
        <v>27</v>
      </c>
      <c r="C65" s="15" t="s">
        <v>203</v>
      </c>
      <c r="D65" s="16" t="s">
        <v>19</v>
      </c>
      <c r="E65" s="25" t="s">
        <v>204</v>
      </c>
      <c r="F65" s="18" t="s">
        <v>205</v>
      </c>
      <c r="G65" s="19" t="s">
        <v>196</v>
      </c>
      <c r="H65" s="20">
        <v>3.5</v>
      </c>
      <c r="I65" s="21">
        <v>618.65</v>
      </c>
      <c r="J65" s="22" t="s">
        <v>22</v>
      </c>
      <c r="K65" s="20">
        <f t="shared" si="0"/>
        <v>764.34</v>
      </c>
      <c r="L65" s="23">
        <f t="shared" si="6"/>
        <v>2675.19</v>
      </c>
      <c r="M65" s="24" t="s">
        <v>23</v>
      </c>
      <c r="N65" s="27" t="s">
        <v>33</v>
      </c>
      <c r="O65" s="30">
        <v>618.65</v>
      </c>
      <c r="P65" s="31">
        <v>0.23549999999999999</v>
      </c>
    </row>
    <row r="66" spans="1:16" ht="75" x14ac:dyDescent="0.25">
      <c r="A66" s="13" t="s">
        <v>27</v>
      </c>
      <c r="B66" s="14" t="s">
        <v>27</v>
      </c>
      <c r="C66" s="15" t="s">
        <v>206</v>
      </c>
      <c r="D66" s="16" t="s">
        <v>29</v>
      </c>
      <c r="E66" s="25" t="s">
        <v>207</v>
      </c>
      <c r="F66" s="18" t="s">
        <v>208</v>
      </c>
      <c r="G66" s="19" t="s">
        <v>45</v>
      </c>
      <c r="H66" s="20">
        <v>6.48</v>
      </c>
      <c r="I66" s="21">
        <v>57.82</v>
      </c>
      <c r="J66" s="22" t="s">
        <v>22</v>
      </c>
      <c r="K66" s="20">
        <f t="shared" si="0"/>
        <v>71.44</v>
      </c>
      <c r="L66" s="23">
        <f t="shared" si="6"/>
        <v>462.93</v>
      </c>
      <c r="M66" s="24" t="s">
        <v>23</v>
      </c>
      <c r="N66" s="27" t="s">
        <v>33</v>
      </c>
      <c r="O66" s="30">
        <v>57.82</v>
      </c>
      <c r="P66" s="31">
        <v>0.23549999999999999</v>
      </c>
    </row>
    <row r="67" spans="1:16" x14ac:dyDescent="0.25">
      <c r="A67" s="13" t="s">
        <v>79</v>
      </c>
      <c r="B67" s="68" t="s">
        <v>79</v>
      </c>
      <c r="C67" s="69" t="s">
        <v>209</v>
      </c>
      <c r="D67" s="70" t="s">
        <v>19</v>
      </c>
      <c r="E67" s="71"/>
      <c r="F67" s="72" t="s">
        <v>210</v>
      </c>
      <c r="G67" s="73" t="s">
        <v>21</v>
      </c>
      <c r="H67" s="74">
        <v>0</v>
      </c>
      <c r="I67" s="75"/>
      <c r="J67" s="76" t="s">
        <v>22</v>
      </c>
      <c r="K67" s="74">
        <f t="shared" si="0"/>
        <v>0</v>
      </c>
      <c r="L67" s="77">
        <f>SUM(L68:L70)</f>
        <v>11129.02</v>
      </c>
      <c r="M67" s="78" t="s">
        <v>23</v>
      </c>
      <c r="N67" s="79" t="s">
        <v>33</v>
      </c>
      <c r="O67" s="80">
        <v>0</v>
      </c>
      <c r="P67" s="81">
        <v>0.23549999999999999</v>
      </c>
    </row>
    <row r="68" spans="1:16" ht="60" x14ac:dyDescent="0.25">
      <c r="A68" s="13" t="s">
        <v>27</v>
      </c>
      <c r="B68" s="14" t="s">
        <v>27</v>
      </c>
      <c r="C68" s="15" t="s">
        <v>211</v>
      </c>
      <c r="D68" s="16" t="s">
        <v>19</v>
      </c>
      <c r="E68" s="25" t="s">
        <v>212</v>
      </c>
      <c r="F68" s="18" t="s">
        <v>213</v>
      </c>
      <c r="G68" s="19" t="s">
        <v>192</v>
      </c>
      <c r="H68" s="20">
        <v>235</v>
      </c>
      <c r="I68" s="21">
        <v>16.559999999999999</v>
      </c>
      <c r="J68" s="22" t="s">
        <v>22</v>
      </c>
      <c r="K68" s="20">
        <f t="shared" si="0"/>
        <v>20.46</v>
      </c>
      <c r="L68" s="23">
        <f>ROUND(H68*K68,2)</f>
        <v>4808.1000000000004</v>
      </c>
      <c r="M68" s="24" t="s">
        <v>23</v>
      </c>
      <c r="N68" s="27" t="s">
        <v>33</v>
      </c>
      <c r="O68" s="30">
        <v>16.559999999999999</v>
      </c>
      <c r="P68" s="31">
        <v>0.23549999999999999</v>
      </c>
    </row>
    <row r="69" spans="1:16" ht="45" x14ac:dyDescent="0.25">
      <c r="A69" s="13" t="s">
        <v>27</v>
      </c>
      <c r="B69" s="14" t="s">
        <v>27</v>
      </c>
      <c r="C69" s="15" t="s">
        <v>214</v>
      </c>
      <c r="D69" s="16" t="s">
        <v>19</v>
      </c>
      <c r="E69" s="17" t="s">
        <v>215</v>
      </c>
      <c r="F69" s="18" t="s">
        <v>216</v>
      </c>
      <c r="G69" s="19" t="s">
        <v>196</v>
      </c>
      <c r="H69" s="20">
        <v>2.35</v>
      </c>
      <c r="I69" s="21">
        <v>877.34</v>
      </c>
      <c r="J69" s="22" t="s">
        <v>22</v>
      </c>
      <c r="K69" s="20">
        <f t="shared" si="0"/>
        <v>1083.95</v>
      </c>
      <c r="L69" s="23">
        <f t="shared" ref="L69:L70" si="7">ROUND(H69*K69,2)</f>
        <v>2547.2800000000002</v>
      </c>
      <c r="M69" s="24" t="s">
        <v>23</v>
      </c>
      <c r="N69" s="27" t="s">
        <v>33</v>
      </c>
      <c r="O69" s="30">
        <v>877.34</v>
      </c>
      <c r="P69" s="31">
        <v>0.23549999999999999</v>
      </c>
    </row>
    <row r="70" spans="1:16" ht="30" x14ac:dyDescent="0.25">
      <c r="A70" s="13" t="s">
        <v>27</v>
      </c>
      <c r="B70" s="14" t="s">
        <v>27</v>
      </c>
      <c r="C70" s="15" t="s">
        <v>217</v>
      </c>
      <c r="D70" s="16" t="s">
        <v>29</v>
      </c>
      <c r="E70" s="17" t="s">
        <v>218</v>
      </c>
      <c r="F70" s="18" t="s">
        <v>219</v>
      </c>
      <c r="G70" s="19" t="s">
        <v>45</v>
      </c>
      <c r="H70" s="20">
        <v>53.12</v>
      </c>
      <c r="I70" s="21">
        <v>57.5</v>
      </c>
      <c r="J70" s="22" t="s">
        <v>22</v>
      </c>
      <c r="K70" s="20">
        <f t="shared" ref="K70" si="8">ROUND(I70*1.2355,2)</f>
        <v>71.040000000000006</v>
      </c>
      <c r="L70" s="23">
        <f t="shared" si="7"/>
        <v>3773.64</v>
      </c>
      <c r="M70" s="24" t="s">
        <v>23</v>
      </c>
      <c r="N70" s="27" t="s">
        <v>33</v>
      </c>
      <c r="O70" s="30">
        <v>57.5</v>
      </c>
      <c r="P70" s="31">
        <v>0.23549999999999999</v>
      </c>
    </row>
    <row r="71" spans="1:16" x14ac:dyDescent="0.25">
      <c r="A71" s="33"/>
      <c r="B71" s="34"/>
      <c r="C71" s="33"/>
      <c r="D71" s="35"/>
      <c r="E71" s="35"/>
      <c r="F71" s="35"/>
      <c r="G71" s="35"/>
      <c r="H71" s="35"/>
      <c r="I71" s="35"/>
      <c r="J71" s="35"/>
      <c r="K71" s="35"/>
      <c r="L71" s="36"/>
      <c r="M71" s="37"/>
      <c r="N71" s="37"/>
      <c r="O71" s="38"/>
      <c r="P71" s="39"/>
    </row>
  </sheetData>
  <mergeCells count="1">
    <mergeCell ref="C2:F2"/>
  </mergeCells>
  <conditionalFormatting sqref="A3:A9">
    <cfRule type="cellIs" dxfId="105" priority="99" stopIfTrue="1" operator="notEqual">
      <formula>$N3</formula>
    </cfRule>
  </conditionalFormatting>
  <conditionalFormatting sqref="B3:C9 F3:F9 K3:L5 L6:L9 K6:K70">
    <cfRule type="expression" dxfId="104" priority="100" stopIfTrue="1">
      <formula>$C3=1</formula>
    </cfRule>
    <cfRule type="expression" dxfId="103" priority="101" stopIfTrue="1">
      <formula>OR($C3=0,$C3=2,$C3=3,$C3=4)</formula>
    </cfRule>
  </conditionalFormatting>
  <conditionalFormatting sqref="I3:J9">
    <cfRule type="expression" dxfId="102" priority="102" stopIfTrue="1">
      <formula>$C3=1</formula>
    </cfRule>
    <cfRule type="expression" dxfId="101" priority="103" stopIfTrue="1">
      <formula>OR($C3=0,$C3=2,$C3=3,$C3=4)</formula>
    </cfRule>
    <cfRule type="expression" dxfId="100" priority="104" stopIfTrue="1">
      <formula>AND(TIPOORCAMENTO="Licitado",$C3&lt;&gt;"L",$C3&lt;&gt;-1)</formula>
    </cfRule>
  </conditionalFormatting>
  <conditionalFormatting sqref="O3:P9 D3:E9 G3:H9 M3:M9">
    <cfRule type="expression" dxfId="99" priority="105" stopIfTrue="1">
      <formula>$C3=1</formula>
    </cfRule>
    <cfRule type="expression" dxfId="98" priority="106" stopIfTrue="1">
      <formula>OR($C3=0,$C3=2,$C3=3,$C3=4)</formula>
    </cfRule>
  </conditionalFormatting>
  <conditionalFormatting sqref="A10:A15">
    <cfRule type="cellIs" dxfId="97" priority="91" stopIfTrue="1" operator="notEqual">
      <formula>$N10</formula>
    </cfRule>
  </conditionalFormatting>
  <conditionalFormatting sqref="B10:C15 F10:F15 L10:L15">
    <cfRule type="expression" dxfId="96" priority="92" stopIfTrue="1">
      <formula>$C10=1</formula>
    </cfRule>
    <cfRule type="expression" dxfId="95" priority="93" stopIfTrue="1">
      <formula>OR($C10=0,$C10=2,$C10=3,$C10=4)</formula>
    </cfRule>
  </conditionalFormatting>
  <conditionalFormatting sqref="I10:J15">
    <cfRule type="expression" dxfId="94" priority="94" stopIfTrue="1">
      <formula>$C10=1</formula>
    </cfRule>
    <cfRule type="expression" dxfId="93" priority="95" stopIfTrue="1">
      <formula>OR($C10=0,$C10=2,$C10=3,$C10=4)</formula>
    </cfRule>
    <cfRule type="expression" dxfId="92" priority="96" stopIfTrue="1">
      <formula>AND(TIPOORCAMENTO="Licitado",$C10&lt;&gt;"L",$C10&lt;&gt;-1)</formula>
    </cfRule>
  </conditionalFormatting>
  <conditionalFormatting sqref="O10:P15 D10:E15 G10:H15 M10:M15">
    <cfRule type="expression" dxfId="91" priority="97" stopIfTrue="1">
      <formula>$C10=1</formula>
    </cfRule>
    <cfRule type="expression" dxfId="90" priority="98" stopIfTrue="1">
      <formula>OR($C10=0,$C10=2,$C10=3,$C10=4)</formula>
    </cfRule>
  </conditionalFormatting>
  <conditionalFormatting sqref="A16:A20">
    <cfRule type="cellIs" dxfId="89" priority="83" stopIfTrue="1" operator="notEqual">
      <formula>$N16</formula>
    </cfRule>
  </conditionalFormatting>
  <conditionalFormatting sqref="B16:C20 F16:F20 L16:L20">
    <cfRule type="expression" dxfId="88" priority="84" stopIfTrue="1">
      <formula>$C16=1</formula>
    </cfRule>
    <cfRule type="expression" dxfId="87" priority="85" stopIfTrue="1">
      <formula>OR($C16=0,$C16=2,$C16=3,$C16=4)</formula>
    </cfRule>
  </conditionalFormatting>
  <conditionalFormatting sqref="I16:J20">
    <cfRule type="expression" dxfId="86" priority="86" stopIfTrue="1">
      <formula>$C16=1</formula>
    </cfRule>
    <cfRule type="expression" dxfId="85" priority="87" stopIfTrue="1">
      <formula>OR($C16=0,$C16=2,$C16=3,$C16=4)</formula>
    </cfRule>
    <cfRule type="expression" dxfId="84" priority="88" stopIfTrue="1">
      <formula>AND(TIPOORCAMENTO="Licitado",$C16&lt;&gt;"L",$C16&lt;&gt;-1)</formula>
    </cfRule>
  </conditionalFormatting>
  <conditionalFormatting sqref="D20:E20 D19 O16:P20 D16:E18 G16:H20 M16:M20">
    <cfRule type="expression" dxfId="83" priority="89" stopIfTrue="1">
      <formula>$C16=1</formula>
    </cfRule>
    <cfRule type="expression" dxfId="82" priority="90" stopIfTrue="1">
      <formula>OR($C16=0,$C16=2,$C16=3,$C16=4)</formula>
    </cfRule>
  </conditionalFormatting>
  <conditionalFormatting sqref="E19">
    <cfRule type="expression" dxfId="81" priority="81" stopIfTrue="1">
      <formula>$C19=1</formula>
    </cfRule>
    <cfRule type="expression" dxfId="80" priority="82" stopIfTrue="1">
      <formula>OR($C19=0,$C19=2,$C19=3,$C19=4)</formula>
    </cfRule>
  </conditionalFormatting>
  <conditionalFormatting sqref="A21:A25">
    <cfRule type="cellIs" dxfId="79" priority="73" stopIfTrue="1" operator="notEqual">
      <formula>$N21</formula>
    </cfRule>
  </conditionalFormatting>
  <conditionalFormatting sqref="B21:C25 F21:F25 L21:L25">
    <cfRule type="expression" dxfId="78" priority="74" stopIfTrue="1">
      <formula>$C21=1</formula>
    </cfRule>
    <cfRule type="expression" dxfId="77" priority="75" stopIfTrue="1">
      <formula>OR($C21=0,$C21=2,$C21=3,$C21=4)</formula>
    </cfRule>
  </conditionalFormatting>
  <conditionalFormatting sqref="I21:J25">
    <cfRule type="expression" dxfId="76" priority="76" stopIfTrue="1">
      <formula>$C21=1</formula>
    </cfRule>
    <cfRule type="expression" dxfId="75" priority="77" stopIfTrue="1">
      <formula>OR($C21=0,$C21=2,$C21=3,$C21=4)</formula>
    </cfRule>
    <cfRule type="expression" dxfId="74" priority="78" stopIfTrue="1">
      <formula>AND(TIPOORCAMENTO="Licitado",$C21&lt;&gt;"L",$C21&lt;&gt;-1)</formula>
    </cfRule>
  </conditionalFormatting>
  <conditionalFormatting sqref="O21:P25 D21:E25 G21:H25 M21:M25">
    <cfRule type="expression" dxfId="73" priority="79" stopIfTrue="1">
      <formula>$C21=1</formula>
    </cfRule>
    <cfRule type="expression" dxfId="72" priority="80" stopIfTrue="1">
      <formula>OR($C21=0,$C21=2,$C21=3,$C21=4)</formula>
    </cfRule>
  </conditionalFormatting>
  <conditionalFormatting sqref="A26:A30">
    <cfRule type="cellIs" dxfId="71" priority="65" stopIfTrue="1" operator="notEqual">
      <formula>$N26</formula>
    </cfRule>
  </conditionalFormatting>
  <conditionalFormatting sqref="B26:C30 F26:F30 L26:L31">
    <cfRule type="expression" dxfId="70" priority="66" stopIfTrue="1">
      <formula>$C26=1</formula>
    </cfRule>
    <cfRule type="expression" dxfId="69" priority="67" stopIfTrue="1">
      <formula>OR($C26=0,$C26=2,$C26=3,$C26=4)</formula>
    </cfRule>
  </conditionalFormatting>
  <conditionalFormatting sqref="I26:J30">
    <cfRule type="expression" dxfId="68" priority="68" stopIfTrue="1">
      <formula>$C26=1</formula>
    </cfRule>
    <cfRule type="expression" dxfId="67" priority="69" stopIfTrue="1">
      <formula>OR($C26=0,$C26=2,$C26=3,$C26=4)</formula>
    </cfRule>
    <cfRule type="expression" dxfId="66" priority="70" stopIfTrue="1">
      <formula>AND(TIPOORCAMENTO="Licitado",$C26&lt;&gt;"L",$C26&lt;&gt;-1)</formula>
    </cfRule>
  </conditionalFormatting>
  <conditionalFormatting sqref="D28:E30 O26:P30 D26:E26 G26:H30 M26:M30 D27">
    <cfRule type="expression" dxfId="65" priority="71" stopIfTrue="1">
      <formula>$C26=1</formula>
    </cfRule>
    <cfRule type="expression" dxfId="64" priority="72" stopIfTrue="1">
      <formula>OR($C26=0,$C26=2,$C26=3,$C26=4)</formula>
    </cfRule>
  </conditionalFormatting>
  <conditionalFormatting sqref="E27">
    <cfRule type="expression" dxfId="63" priority="63" stopIfTrue="1">
      <formula>$C27=1</formula>
    </cfRule>
    <cfRule type="expression" dxfId="62" priority="64" stopIfTrue="1">
      <formula>OR($C27=0,$C27=2,$C27=3,$C27=4)</formula>
    </cfRule>
  </conditionalFormatting>
  <conditionalFormatting sqref="A31:A33">
    <cfRule type="cellIs" dxfId="61" priority="55" stopIfTrue="1" operator="notEqual">
      <formula>$N31</formula>
    </cfRule>
  </conditionalFormatting>
  <conditionalFormatting sqref="B31:C33 F31:F33 L32:L33">
    <cfRule type="expression" dxfId="60" priority="56" stopIfTrue="1">
      <formula>$C31=1</formula>
    </cfRule>
    <cfRule type="expression" dxfId="59" priority="57" stopIfTrue="1">
      <formula>OR($C31=0,$C31=2,$C31=3,$C31=4)</formula>
    </cfRule>
  </conditionalFormatting>
  <conditionalFormatting sqref="I31:J33">
    <cfRule type="expression" dxfId="58" priority="58" stopIfTrue="1">
      <formula>$C31=1</formula>
    </cfRule>
    <cfRule type="expression" dxfId="57" priority="59" stopIfTrue="1">
      <formula>OR($C31=0,$C31=2,$C31=3,$C31=4)</formula>
    </cfRule>
    <cfRule type="expression" dxfId="56" priority="60" stopIfTrue="1">
      <formula>AND(TIPOORCAMENTO="Licitado",$C31&lt;&gt;"L",$C31&lt;&gt;-1)</formula>
    </cfRule>
  </conditionalFormatting>
  <conditionalFormatting sqref="O31:P33 D31:E33 G31:H33 M31:M33">
    <cfRule type="expression" dxfId="55" priority="61" stopIfTrue="1">
      <formula>$C31=1</formula>
    </cfRule>
    <cfRule type="expression" dxfId="54" priority="62" stopIfTrue="1">
      <formula>OR($C31=0,$C31=2,$C31=3,$C31=4)</formula>
    </cfRule>
  </conditionalFormatting>
  <conditionalFormatting sqref="A34:A41">
    <cfRule type="cellIs" dxfId="53" priority="47" stopIfTrue="1" operator="notEqual">
      <formula>$N34</formula>
    </cfRule>
  </conditionalFormatting>
  <conditionalFormatting sqref="B34:C41 F34:F40 L34:L53">
    <cfRule type="expression" dxfId="52" priority="48" stopIfTrue="1">
      <formula>$C34=1</formula>
    </cfRule>
    <cfRule type="expression" dxfId="51" priority="49" stopIfTrue="1">
      <formula>OR($C34=0,$C34=2,$C34=3,$C34=4)</formula>
    </cfRule>
  </conditionalFormatting>
  <conditionalFormatting sqref="I34:J41">
    <cfRule type="expression" dxfId="50" priority="50" stopIfTrue="1">
      <formula>$C34=1</formula>
    </cfRule>
    <cfRule type="expression" dxfId="49" priority="51" stopIfTrue="1">
      <formula>OR($C34=0,$C34=2,$C34=3,$C34=4)</formula>
    </cfRule>
    <cfRule type="expression" dxfId="48" priority="52" stopIfTrue="1">
      <formula>AND(TIPOORCAMENTO="Licitado",$C34&lt;&gt;"L",$C34&lt;&gt;-1)</formula>
    </cfRule>
  </conditionalFormatting>
  <conditionalFormatting sqref="D41 O34:P41 G34:H41 M34:M41 D34:E40">
    <cfRule type="expression" dxfId="47" priority="53" stopIfTrue="1">
      <formula>$C34=1</formula>
    </cfRule>
    <cfRule type="expression" dxfId="46" priority="54" stopIfTrue="1">
      <formula>OR($C34=0,$C34=2,$C34=3,$C34=4)</formula>
    </cfRule>
  </conditionalFormatting>
  <conditionalFormatting sqref="A42:A50">
    <cfRule type="cellIs" dxfId="45" priority="39" stopIfTrue="1" operator="notEqual">
      <formula>$N42</formula>
    </cfRule>
  </conditionalFormatting>
  <conditionalFormatting sqref="B42:C50 F42:F50">
    <cfRule type="expression" dxfId="44" priority="40" stopIfTrue="1">
      <formula>$C42=1</formula>
    </cfRule>
    <cfRule type="expression" dxfId="43" priority="41" stopIfTrue="1">
      <formula>OR($C42=0,$C42=2,$C42=3,$C42=4)</formula>
    </cfRule>
  </conditionalFormatting>
  <conditionalFormatting sqref="I42:J50">
    <cfRule type="expression" dxfId="42" priority="42" stopIfTrue="1">
      <formula>$C42=1</formula>
    </cfRule>
    <cfRule type="expression" dxfId="41" priority="43" stopIfTrue="1">
      <formula>OR($C42=0,$C42=2,$C42=3,$C42=4)</formula>
    </cfRule>
    <cfRule type="expression" dxfId="40" priority="44" stopIfTrue="1">
      <formula>AND(TIPOORCAMENTO="Licitado",$C42&lt;&gt;"L",$C42&lt;&gt;-1)</formula>
    </cfRule>
  </conditionalFormatting>
  <conditionalFormatting sqref="O42:P50 D42:E50 G42:H50 M42:M50">
    <cfRule type="expression" dxfId="39" priority="45" stopIfTrue="1">
      <formula>$C42=1</formula>
    </cfRule>
    <cfRule type="expression" dxfId="38" priority="46" stopIfTrue="1">
      <formula>OR($C42=0,$C42=2,$C42=3,$C42=4)</formula>
    </cfRule>
  </conditionalFormatting>
  <conditionalFormatting sqref="A51:A55">
    <cfRule type="cellIs" dxfId="37" priority="31" stopIfTrue="1" operator="notEqual">
      <formula>$N51</formula>
    </cfRule>
  </conditionalFormatting>
  <conditionalFormatting sqref="B51:C55 F51:F55 L54:L58">
    <cfRule type="expression" dxfId="36" priority="32" stopIfTrue="1">
      <formula>$C51=1</formula>
    </cfRule>
    <cfRule type="expression" dxfId="35" priority="33" stopIfTrue="1">
      <formula>OR($C51=0,$C51=2,$C51=3,$C51=4)</formula>
    </cfRule>
  </conditionalFormatting>
  <conditionalFormatting sqref="I51:J55">
    <cfRule type="expression" dxfId="34" priority="34" stopIfTrue="1">
      <formula>$C51=1</formula>
    </cfRule>
    <cfRule type="expression" dxfId="33" priority="35" stopIfTrue="1">
      <formula>OR($C51=0,$C51=2,$C51=3,$C51=4)</formula>
    </cfRule>
    <cfRule type="expression" dxfId="32" priority="36" stopIfTrue="1">
      <formula>AND(TIPOORCAMENTO="Licitado",$C51&lt;&gt;"L",$C51&lt;&gt;-1)</formula>
    </cfRule>
  </conditionalFormatting>
  <conditionalFormatting sqref="O51:P55 D52:E55 G51:H55 M51:M55 D51">
    <cfRule type="expression" dxfId="31" priority="37" stopIfTrue="1">
      <formula>$C51=1</formula>
    </cfRule>
    <cfRule type="expression" dxfId="30" priority="38" stopIfTrue="1">
      <formula>OR($C51=0,$C51=2,$C51=3,$C51=4)</formula>
    </cfRule>
  </conditionalFormatting>
  <conditionalFormatting sqref="E51">
    <cfRule type="expression" dxfId="29" priority="29" stopIfTrue="1">
      <formula>$C51=1</formula>
    </cfRule>
    <cfRule type="expression" dxfId="28" priority="30" stopIfTrue="1">
      <formula>OR($C51=0,$C51=2,$C51=3,$C51=4)</formula>
    </cfRule>
  </conditionalFormatting>
  <conditionalFormatting sqref="E41">
    <cfRule type="expression" dxfId="27" priority="27" stopIfTrue="1">
      <formula>$C41=1</formula>
    </cfRule>
    <cfRule type="expression" dxfId="26" priority="28" stopIfTrue="1">
      <formula>OR($C41=0,$C41=2,$C41=3,$C41=4)</formula>
    </cfRule>
  </conditionalFormatting>
  <conditionalFormatting sqref="F41">
    <cfRule type="expression" dxfId="25" priority="25" stopIfTrue="1">
      <formula>$C41=1</formula>
    </cfRule>
    <cfRule type="expression" dxfId="24" priority="26" stopIfTrue="1">
      <formula>OR($C41=0,$C41=2,$C41=3,$C41=4)</formula>
    </cfRule>
  </conditionalFormatting>
  <conditionalFormatting sqref="A56:A60">
    <cfRule type="cellIs" dxfId="23" priority="17" stopIfTrue="1" operator="notEqual">
      <formula>$N56</formula>
    </cfRule>
  </conditionalFormatting>
  <conditionalFormatting sqref="B56:C60 F56:F60 L59:L66">
    <cfRule type="expression" dxfId="22" priority="18" stopIfTrue="1">
      <formula>$C56=1</formula>
    </cfRule>
    <cfRule type="expression" dxfId="21" priority="19" stopIfTrue="1">
      <formula>OR($C56=0,$C56=2,$C56=3,$C56=4)</formula>
    </cfRule>
  </conditionalFormatting>
  <conditionalFormatting sqref="I56:J60">
    <cfRule type="expression" dxfId="20" priority="20" stopIfTrue="1">
      <formula>$C56=1</formula>
    </cfRule>
    <cfRule type="expression" dxfId="19" priority="21" stopIfTrue="1">
      <formula>OR($C56=0,$C56=2,$C56=3,$C56=4)</formula>
    </cfRule>
    <cfRule type="expression" dxfId="18" priority="22" stopIfTrue="1">
      <formula>AND(TIPOORCAMENTO="Licitado",$C56&lt;&gt;"L",$C56&lt;&gt;-1)</formula>
    </cfRule>
  </conditionalFormatting>
  <conditionalFormatting sqref="O56:P60 D56:E60 G56:H60 M56:M60">
    <cfRule type="expression" dxfId="17" priority="23" stopIfTrue="1">
      <formula>$C56=1</formula>
    </cfRule>
    <cfRule type="expression" dxfId="16" priority="24" stopIfTrue="1">
      <formula>OR($C56=0,$C56=2,$C56=3,$C56=4)</formula>
    </cfRule>
  </conditionalFormatting>
  <conditionalFormatting sqref="A61:A67">
    <cfRule type="cellIs" dxfId="15" priority="9" stopIfTrue="1" operator="notEqual">
      <formula>$N61</formula>
    </cfRule>
  </conditionalFormatting>
  <conditionalFormatting sqref="B61:C67 F61:F67 L67">
    <cfRule type="expression" dxfId="14" priority="10" stopIfTrue="1">
      <formula>$C61=1</formula>
    </cfRule>
    <cfRule type="expression" dxfId="13" priority="11" stopIfTrue="1">
      <formula>OR($C61=0,$C61=2,$C61=3,$C61=4)</formula>
    </cfRule>
  </conditionalFormatting>
  <conditionalFormatting sqref="I61:J67">
    <cfRule type="expression" dxfId="12" priority="12" stopIfTrue="1">
      <formula>$C61=1</formula>
    </cfRule>
    <cfRule type="expression" dxfId="11" priority="13" stopIfTrue="1">
      <formula>OR($C61=0,$C61=2,$C61=3,$C61=4)</formula>
    </cfRule>
    <cfRule type="expression" dxfId="10" priority="14" stopIfTrue="1">
      <formula>AND(TIPOORCAMENTO="Licitado",$C61&lt;&gt;"L",$C61&lt;&gt;-1)</formula>
    </cfRule>
  </conditionalFormatting>
  <conditionalFormatting sqref="O61:P67 D61:E67 G61:H67 M61:M67">
    <cfRule type="expression" dxfId="9" priority="15" stopIfTrue="1">
      <formula>$C61=1</formula>
    </cfRule>
    <cfRule type="expression" dxfId="8" priority="16" stopIfTrue="1">
      <formula>OR($C61=0,$C61=2,$C61=3,$C61=4)</formula>
    </cfRule>
  </conditionalFormatting>
  <conditionalFormatting sqref="A68:A70">
    <cfRule type="cellIs" dxfId="7" priority="1" stopIfTrue="1" operator="notEqual">
      <formula>$N68</formula>
    </cfRule>
  </conditionalFormatting>
  <conditionalFormatting sqref="B68:C70 F68:F70 L68:L70">
    <cfRule type="expression" dxfId="6" priority="2" stopIfTrue="1">
      <formula>$C68=1</formula>
    </cfRule>
    <cfRule type="expression" dxfId="5" priority="3" stopIfTrue="1">
      <formula>OR($C68=0,$C68=2,$C68=3,$C68=4)</formula>
    </cfRule>
  </conditionalFormatting>
  <conditionalFormatting sqref="I68:J70">
    <cfRule type="expression" dxfId="4" priority="4" stopIfTrue="1">
      <formula>$C68=1</formula>
    </cfRule>
    <cfRule type="expression" dxfId="3" priority="5" stopIfTrue="1">
      <formula>OR($C68=0,$C68=2,$C68=3,$C68=4)</formula>
    </cfRule>
    <cfRule type="expression" dxfId="2" priority="6" stopIfTrue="1">
      <formula>AND(TIPOORCAMENTO="Licitado",$C68&lt;&gt;"L",$C68&lt;&gt;-1)</formula>
    </cfRule>
  </conditionalFormatting>
  <conditionalFormatting sqref="O68:P70 D68:E70 G68:H70 M68:M70">
    <cfRule type="expression" dxfId="1" priority="7" stopIfTrue="1">
      <formula>$C68=1</formula>
    </cfRule>
    <cfRule type="expression" dxfId="0" priority="8" stopIfTrue="1">
      <formula>OR($C68=0,$C68=2,$C68=3,$C68=4)</formula>
    </cfRule>
  </conditionalFormatting>
  <dataValidations count="7">
    <dataValidation allowBlank="1" showInputMessage="1" showErrorMessage="1" prompt="Para Orçamento Proposto, o Preço Unitário é resultado do produto do Custo Unitário pelo BDI._x000a_Para Orçamento Licitado, deve ser preenchido na Coluna AL." sqref="K3:K70"/>
    <dataValidation allowBlank="1" showInputMessage="1" showErrorMessage="1" prompt="A entrada de quantidades é feita na coluna AJ se acompanhamento por BM, ou na aba &quot;Memória de Cálculo/PLQ&quot; se acompanhamento por PLE." sqref="H3:H70"/>
    <dataValidation type="list" showErrorMessage="1" errorTitle="Erro de Entrada" error="Selecione somente os itens da lista." promptTitle="Nível:" prompt="Selecione na lista o nível de itemização da Planilha." sqref="A3:A70">
      <formula1>"Meta,Nível 2,Nível 3,Nível 4,Serviço"</formula1>
      <formula2>0</formula2>
    </dataValidation>
    <dataValidation type="list" errorStyle="warning" allowBlank="1" showErrorMessage="1" errorTitle="Aviso BDI" error="Selecione um dos 3 BDI da lista._x000a__x000a_Caso tenha mais de 3 BDI nesta Planilha Orçamentária digite apenas valor percentual." sqref="J3:J70">
      <mc:AlternateContent xmlns:x12ac="http://schemas.microsoft.com/office/spreadsheetml/2011/1/ac" xmlns:mc="http://schemas.openxmlformats.org/markup-compatibility/2006">
        <mc:Choice Requires="x12ac">
          <x12ac:list>BDI 1,BDI 2,BDI 3,"0,00%"</x12ac:list>
        </mc:Choice>
        <mc:Fallback>
          <formula1>"BDI 1,BDI 2,BDI 3,0,00%"</formula1>
        </mc:Fallback>
      </mc:AlternateContent>
      <formula2>0</formula2>
    </dataValidation>
    <dataValidation type="list" errorStyle="warning" allowBlank="1" showInputMessage="1" showErrorMessage="1" errorTitle="Aviso BDI" error="Selecione um dos 3 BDI da lista._x000a__x000a_Caso tenha mais de 3 BDI nesta Planilha Orçamentária digite apenas valor percentual." promptTitle="Legenda:" prompt="RA: Rateio proporcional entre Repasse e Contrapartida._x000a_RP: 100% Repasse_x000a_CP: 100% Contrapartida_x000a_OU: 100% Outros." sqref="M3:M70">
      <formula1>"RA,RP,CP,OU"</formula1>
      <formula2>0</formula2>
    </dataValidation>
    <dataValidation type="list" allowBlank="1" sqref="D3:D70">
      <formula1>"SINAPI,SINAPI-I,SICRO,Composição,Cotação"</formula1>
      <formula2>0</formula2>
    </dataValidation>
    <dataValidation type="decimal" operator="greaterThan" allowBlank="1" showErrorMessage="1" error="Apenas números decimais maiores que zero." sqref="I3:I70">
      <formula1>0</formula1>
      <formula2>0</formula2>
    </dataValidation>
  </dataValidation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Nalini</dc:creator>
  <cp:lastModifiedBy>COMPRAS &amp; LICITAÇÕES</cp:lastModifiedBy>
  <dcterms:created xsi:type="dcterms:W3CDTF">2022-06-27T12:05:10Z</dcterms:created>
  <dcterms:modified xsi:type="dcterms:W3CDTF">2022-06-29T17:49:25Z</dcterms:modified>
</cp:coreProperties>
</file>