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REFORMA PRONTO ATENDIMENTO\arquivos originais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DESONERACAO" hidden="1">IF(OR(Import.Desoneracao="DESONERADO",Import.Desoneracao="SIM"),"SIM","NÃO")</definedName>
    <definedName name="Import.Desoneracao" hidden="1">OFFSET([1]DADOS!$G$18,0,-1)</definedName>
    <definedName name="ORÇAMENTO.BancoRef" hidden="1">Plan1!$F$8</definedName>
    <definedName name="ORÇAMENTO.CustoUnitario" hidden="1">ROUND(Plan1!$U1,15-13*Plan1!$AF$8)</definedName>
    <definedName name="ORÇAMENTO.PrecoUnitarioLicitado" hidden="1">Plan1!$AL1</definedName>
    <definedName name="REFERENCIA.Descricao" hidden="1">IF(ISNUMBER(Plan1!$AF1),OFFSET(INDIRECT(ORÇAMENTO.BancoRef),Plan1!$AF1-1,3,1),Plan1!$AF1)</definedName>
    <definedName name="REFERENCIA.Desonerado" hidden="1">IF(ISNUMBER(Plan1!$AF1),VALUE(OFFSET(INDIRECT(ORÇAMENTO.BancoRef),Plan1!$AF1-1,5,1)),0)</definedName>
    <definedName name="REFERENCIA.NaoDesonerado" hidden="1">IF(ISNUMBER(Plan1!$AF1),VALUE(OFFSET(INDIRECT(ORÇAMENTO.BancoRef),Plan1!$AF1-1,6,1)),0)</definedName>
    <definedName name="REFERENCIA.Unidade" hidden="1">IF(ISNUMBER(Plan1!$AF1),OFFSET(INDIRECT(ORÇAMENTO.BancoRef),Plan1!$AF1-1,4,1),"-")</definedName>
    <definedName name="SomaAgrup" hidden="1">SUMIF(OFFSET(Plan1!$C1,1,0,Plan1!$D1),"S",OFFSET(Plan1!A1,1,0,Plan1!$D1))</definedName>
    <definedName name="TIPOORCAMENTO" hidden="1">IF(VALUE([1]MENU!$O$3)=2,"Licitado","Proposto")</definedName>
    <definedName name="VTOTAL1" hidden="1">ROUND(Plan1!$T1*Plan1!$W1,15-13*Plan1!$AF$11)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K57" i="1" s="1"/>
  <c r="B57" i="1"/>
  <c r="K21" i="1"/>
  <c r="K23" i="1"/>
  <c r="K29" i="1"/>
  <c r="K32" i="1"/>
  <c r="K33" i="1"/>
  <c r="K39" i="1"/>
  <c r="K41" i="1"/>
  <c r="K43" i="1"/>
  <c r="K48" i="1"/>
  <c r="K51" i="1"/>
  <c r="K52" i="1"/>
  <c r="K61" i="1"/>
  <c r="K63" i="1"/>
  <c r="K64" i="1"/>
  <c r="K13" i="1"/>
  <c r="J14" i="1"/>
  <c r="K14" i="1" s="1"/>
  <c r="J15" i="1"/>
  <c r="K15" i="1" s="1"/>
  <c r="J16" i="1"/>
  <c r="K16" i="1" s="1"/>
  <c r="J17" i="1"/>
  <c r="K17" i="1" s="1"/>
  <c r="J19" i="1"/>
  <c r="K19" i="1" s="1"/>
  <c r="K18" i="1" s="1"/>
  <c r="J20" i="1"/>
  <c r="K20" i="1" s="1"/>
  <c r="J21" i="1"/>
  <c r="J23" i="1"/>
  <c r="J24" i="1"/>
  <c r="K24" i="1" s="1"/>
  <c r="J25" i="1"/>
  <c r="K25" i="1" s="1"/>
  <c r="J26" i="1"/>
  <c r="K26" i="1" s="1"/>
  <c r="J28" i="1"/>
  <c r="K28" i="1" s="1"/>
  <c r="K27" i="1" s="1"/>
  <c r="J29" i="1"/>
  <c r="J31" i="1"/>
  <c r="K31" i="1" s="1"/>
  <c r="J32" i="1"/>
  <c r="J33" i="1"/>
  <c r="J34" i="1"/>
  <c r="K34" i="1" s="1"/>
  <c r="J36" i="1"/>
  <c r="K36" i="1" s="1"/>
  <c r="K35" i="1" s="1"/>
  <c r="J37" i="1"/>
  <c r="K37" i="1" s="1"/>
  <c r="J38" i="1"/>
  <c r="K38" i="1" s="1"/>
  <c r="J39" i="1"/>
  <c r="J40" i="1"/>
  <c r="K40" i="1" s="1"/>
  <c r="J41" i="1"/>
  <c r="J43" i="1"/>
  <c r="J44" i="1"/>
  <c r="K44" i="1" s="1"/>
  <c r="J45" i="1"/>
  <c r="K45" i="1" s="1"/>
  <c r="J46" i="1"/>
  <c r="K46" i="1" s="1"/>
  <c r="J47" i="1"/>
  <c r="K47" i="1" s="1"/>
  <c r="J48" i="1"/>
  <c r="J50" i="1"/>
  <c r="K50" i="1" s="1"/>
  <c r="J51" i="1"/>
  <c r="J52" i="1"/>
  <c r="J53" i="1"/>
  <c r="K53" i="1" s="1"/>
  <c r="J55" i="1"/>
  <c r="K55" i="1" s="1"/>
  <c r="K54" i="1" s="1"/>
  <c r="J58" i="1"/>
  <c r="K58" i="1" s="1"/>
  <c r="J59" i="1"/>
  <c r="K59" i="1" s="1"/>
  <c r="J61" i="1"/>
  <c r="J62" i="1"/>
  <c r="K62" i="1" s="1"/>
  <c r="J63" i="1"/>
  <c r="J64" i="1"/>
  <c r="J65" i="1"/>
  <c r="K65" i="1" s="1"/>
  <c r="J66" i="1"/>
  <c r="K66" i="1" s="1"/>
  <c r="J67" i="1"/>
  <c r="K67" i="1" s="1"/>
  <c r="J68" i="1"/>
  <c r="K68" i="1" s="1"/>
  <c r="J13" i="1"/>
  <c r="K56" i="1" l="1"/>
  <c r="K49" i="1"/>
  <c r="K30" i="1"/>
  <c r="K42" i="1"/>
  <c r="K60" i="1"/>
  <c r="K22" i="1"/>
  <c r="K12" i="1"/>
  <c r="K11" i="1"/>
  <c r="K10" i="1"/>
</calcChain>
</file>

<file path=xl/sharedStrings.xml><?xml version="1.0" encoding="utf-8"?>
<sst xmlns="http://schemas.openxmlformats.org/spreadsheetml/2006/main" count="430" uniqueCount="221">
  <si>
    <t>PO - PLANILHA ORÇAMENTÁRIA</t>
  </si>
  <si>
    <t>Grau de Sigilo</t>
  </si>
  <si>
    <t>Orçamento Base para Licitação - OGU</t>
  </si>
  <si>
    <t>#PUBLICO</t>
  </si>
  <si>
    <t>Nº OPERAÇÃO</t>
  </si>
  <si>
    <t>Nº SICONV</t>
  </si>
  <si>
    <t>PROPONENTE / TOMADOR</t>
  </si>
  <si>
    <t>APELIDO DO EMPREENDIMENTO</t>
  </si>
  <si>
    <t>Prefeitura Municipal de Ouro Fino</t>
  </si>
  <si>
    <t>Reforma Pronto Socorro</t>
  </si>
  <si>
    <t>LOCALIDADE SINAPI</t>
  </si>
  <si>
    <t>DATA BASE</t>
  </si>
  <si>
    <t>DESCRIÇÃO DO LOTE</t>
  </si>
  <si>
    <t>MUNICÍPIO / UF</t>
  </si>
  <si>
    <t>BDI 1</t>
  </si>
  <si>
    <t>BDI 2</t>
  </si>
  <si>
    <t>BDI 3</t>
  </si>
  <si>
    <t>BELO HORIZONTE</t>
  </si>
  <si>
    <t>05-22 (N DES.)</t>
  </si>
  <si>
    <t>Ouro Fino MG</t>
  </si>
  <si>
    <t>23,55%</t>
  </si>
  <si>
    <t>0,00%</t>
  </si>
  <si>
    <t>Nível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</si>
  <si>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</si>
  <si>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</si>
  <si>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</si>
  <si>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</si>
  <si>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</si>
  <si>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</si>
  <si>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</si>
  <si>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</si>
  <si>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</si>
  <si>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</si>
  <si>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LOTE</t>
  </si>
  <si>
    <t>Meta</t>
  </si>
  <si>
    <t>1.</t>
  </si>
  <si>
    <t>Reforma Pronto Socorro Municipal</t>
  </si>
  <si>
    <t>-</t>
  </si>
  <si>
    <t>Nível 2</t>
  </si>
  <si>
    <t>1.1.</t>
  </si>
  <si>
    <t>Serviços Preliminares</t>
  </si>
  <si>
    <t>Serviço</t>
  </si>
  <si>
    <t>1.1.1.</t>
  </si>
  <si>
    <t>SETOP</t>
  </si>
  <si>
    <t>ED-50154</t>
  </si>
  <si>
    <t>FORNECIMENTO E COLOCAÇÃO DE PLACAS DE OBRAS EM CHAPA GALVANIZADA (4,00 X 2,00 M ) SÃO CONFECCIONADAS EM CHAPA GALVANIZADA 26. AS CHAPAS SERÃO AFIXADAS COM REBITES 410 E PARAFUSOS 3/8, EM UMA ESTRUTURA METÁLICA COM VIGA U 2" ENRIJECIDA E METALON 20MMX20MM,334</t>
  </si>
  <si>
    <t>U</t>
  </si>
  <si>
    <t>1.1.2.</t>
  </si>
  <si>
    <t>ED-51096</t>
  </si>
  <si>
    <t>ATERRO COMPACTADO COM PLACA VIBRATÓRIA</t>
  </si>
  <si>
    <t>m3</t>
  </si>
  <si>
    <t>1.1.3.</t>
  </si>
  <si>
    <t>ED-50568</t>
  </si>
  <si>
    <t>CONTRAPISO DESEMPENADO COM ARGAMASSA, TRAÇO 1:3 (CIMENTO E AREIA), ESP. 30MM</t>
  </si>
  <si>
    <t>m2</t>
  </si>
  <si>
    <t>1.1.4.</t>
  </si>
  <si>
    <t>ED-48435</t>
  </si>
  <si>
    <t>DEMOLIÇÃO DE ALVENARIA DE TIJOLO E BLOCO SEM APROVEITAMENTO DO MATERIAL, INCLUSIVE AFASTAMENTO</t>
  </si>
  <si>
    <t>1.1.5.</t>
  </si>
  <si>
    <t>ED-51125</t>
  </si>
  <si>
    <t>TRANSPORTE DE MATERIAL DEMOLIDO EM CAÇAMBA</t>
  </si>
  <si>
    <t>1.2.</t>
  </si>
  <si>
    <t>Fundação e Contenção</t>
  </si>
  <si>
    <t>1.2.1.</t>
  </si>
  <si>
    <t>SINAPI</t>
  </si>
  <si>
    <t>96522</t>
  </si>
  <si>
    <t>ESCAVAÇÃO MANUAL PARA BLOCO DE COROAMENTO OU SAPATA (SEM ESCAVAÇÃO PARA COLOCAÇÃO DE FÔRMAS). AF_06/2017</t>
  </si>
  <si>
    <t>M3</t>
  </si>
  <si>
    <t>1.2.2.</t>
  </si>
  <si>
    <t>96546</t>
  </si>
  <si>
    <t>ARMAÇÃO DE BLOCO, VIGA BALDRAME OU SAPATA UTILIZANDO AÇO CA-50 DE 10 MM - MONTAGEM. AF_06/2017</t>
  </si>
  <si>
    <t>KG</t>
  </si>
  <si>
    <t>1.2.3.</t>
  </si>
  <si>
    <t>Ed-8505</t>
  </si>
  <si>
    <t>APLICAÇÃO DE CONCRETO EM FUNDAÇÃO, INCLUSIVE ESPALHAMENTO, ADENSAMENTO E ACABAMENTO</t>
  </si>
  <si>
    <t>1.3.</t>
  </si>
  <si>
    <t>Alvenarias</t>
  </si>
  <si>
    <t>1.3.1.</t>
  </si>
  <si>
    <t>ED-48232</t>
  </si>
  <si>
    <t>ALVENARIA DE VEDAÇÃO COM TIJOLO CERÂMICO FURADO, ESP. 14CM, PARA REVESTIMENTO, INCLUSIVE ARGAMASSA PARA ASSENTAMENTO</t>
  </si>
  <si>
    <t>1.3.2.</t>
  </si>
  <si>
    <t>ED-50727</t>
  </si>
  <si>
    <t>CHAPISCO COM ARGAMASSA, TRAÇO 1:3 (CIMENTO E AREIA), ESP. 5MM, APLICADO EM ALVENARIA/ESTRUTURA DE CONCRETO COM COLHER, PREPARO MECÂNICO</t>
  </si>
  <si>
    <t>1.3.3.</t>
  </si>
  <si>
    <t>ED-50760</t>
  </si>
  <si>
    <t>REBOCO COM ARGAMASSA, TRAÇO 1:2:9 (CIMENTO, CAL E AREIA), COM ADITIVO IMPERMEABILIZANTE, ESP. 20MM, APLICAÇÃO MANUAL, PREPARO MECÂNICO</t>
  </si>
  <si>
    <t>1.3.4.</t>
  </si>
  <si>
    <t>ED-48201</t>
  </si>
  <si>
    <t>ALVENARIA ESTRUTURAL COM BLOCO DE CONCRETO, ESP. 14CM, (FBK 4,5MPA), COM ACABAMENTO APARENTE, INCLUSIVE ARGAMASSA PARA ASSENTAMENTO</t>
  </si>
  <si>
    <t>1.4.</t>
  </si>
  <si>
    <t>Escada</t>
  </si>
  <si>
    <t>1.4.1.</t>
  </si>
  <si>
    <t>ED-50846</t>
  </si>
  <si>
    <t>ESCADA DE CONCRETO 20 MPa, APARENTE, ESPELHO = 16,3 CM, ARMAÇÃO, FORMA PLASTIFICADA, ESCORAMENTO E DESFORMA</t>
  </si>
  <si>
    <t>1.4.2.</t>
  </si>
  <si>
    <t>ED-50936</t>
  </si>
  <si>
    <t>CORRIMÃO SIMPLES EM TUBO GALVANIZADO DIN 2440, D = 1 1/2" - FIXADO EM PISO</t>
  </si>
  <si>
    <t>m</t>
  </si>
  <si>
    <t>1.5.</t>
  </si>
  <si>
    <t>Esquadrias</t>
  </si>
  <si>
    <t>1.5.1.</t>
  </si>
  <si>
    <t>ED-7576</t>
  </si>
  <si>
    <t>FORNECIMENTO E ASSENTAMENTO DE PORTA EM ALUMÍNIO, TIPO VENEZIANA, DE ABRIR, ACABAMENTO ANODIZADO NATURAL, INCLUSIVE FECHADURA E MARCO</t>
  </si>
  <si>
    <t>1.5.2.</t>
  </si>
  <si>
    <t>ED-50963</t>
  </si>
  <si>
    <t>FORNECIMENTO E ASSENTAMENTO DE JANELA DE ALUMÍNIO, LINHA SUPREMA ACABAMENTO ANODIZADO, TIPO CORRER, 2 FOLHAS COM CONTRAMARCO, INCLUSIVE FORNECIMENTO DE VIDRO LISO DE 4MM, FERRAGENS E ACESSÓRIOS</t>
  </si>
  <si>
    <t>ORSE</t>
  </si>
  <si>
    <t>8970</t>
  </si>
  <si>
    <t>TELA DE NYLON TIPO MOSQUITEIRO COM MOLDURA EM ALUMÍNIO ANODIZADO NATURAL</t>
  </si>
  <si>
    <t>1.5.3.</t>
  </si>
  <si>
    <t>ED-50964</t>
  </si>
  <si>
    <t>FORNECIMENTO E ASSENTAMENTO DE JANELA DE ALUMÍNIO, LINHA SUPREMA ACABAMENTO ANODIZADO, TIPO MAXIM-AR COM CONTRAMARCO, INCLUSIVE FORNECIMENTO DE VIDRO LISO DE 4MM, FERRAGENS E ACESSÓRIOS</t>
  </si>
  <si>
    <t>1.6.</t>
  </si>
  <si>
    <t>Cobertura</t>
  </si>
  <si>
    <t>1.6.1.</t>
  </si>
  <si>
    <t>ED-48511</t>
  </si>
  <si>
    <t>REMOÇÃO DE TELHA ONDULADA DE FIBROCIMENTO, INCLUSIVE AFASTAMENTO E EMPILHAMENTO</t>
  </si>
  <si>
    <t>1.6.2.</t>
  </si>
  <si>
    <t>92262</t>
  </si>
  <si>
    <t>INSTALAÇÃO DE TESOURA (INTEIRA OU MEIA), BIAPOIADA, EM MADEIRA NÃO APARELHADA, PARA VÃOS MAIORES OU IGUAIS A 10,0 M E MENORES QUE 12,0 M, INCLUSO IÇAMENTO. AF_07/2019</t>
  </si>
  <si>
    <t>UN</t>
  </si>
  <si>
    <t>1.6.3.</t>
  </si>
  <si>
    <t>92259</t>
  </si>
  <si>
    <t>INSTALAÇÃO DE TESOURA (INTEIRA OU MEIA), BIAPOIADA, EM MADEIRA NÃO APARELHADA, PARA VÃOS MAIORES OU IGUAIS A 3,0 M E MENORES QUE 6,0 M, INCLUSO IÇAMENTO. AF_07/2019</t>
  </si>
  <si>
    <t>1.6.4.</t>
  </si>
  <si>
    <t>92543</t>
  </si>
  <si>
    <t>TRAMA DE MADEIRA COMPOSTA POR TERÇAS PARA TELHADOS DE ATÉ 2 ÁGUAS PARA TELHA ONDULADA DE FIBROCIMENTO, METÁLICA, PLÁSTICA OU TERMOACÚSTICA, INCLUSO TRANSPORTE VERTICAL. AF_07/2019</t>
  </si>
  <si>
    <t>M2</t>
  </si>
  <si>
    <t>1.6.5.</t>
  </si>
  <si>
    <t>94213</t>
  </si>
  <si>
    <t>TELHAMENTO COM TELHA DE AÇO/ALUMÍNIO E = 0,5 MM, COM ATÉ 2 ÁGUAS, INCLUSO IÇAMENTO. AF_07/2019</t>
  </si>
  <si>
    <t>1.6.6.</t>
  </si>
  <si>
    <t>ED-50650</t>
  </si>
  <si>
    <t>CALHA EM CHAPA GALVANIZADA, ESP. 0,8MM (GSG-22), COM DESENVOLVIMENTO DE 50CM, INCLUSIVE IÇAMENTO MANUAL VERTICAL</t>
  </si>
  <si>
    <t>1.7.</t>
  </si>
  <si>
    <t>Piso e Revestimento</t>
  </si>
  <si>
    <t>1.7.1.</t>
  </si>
  <si>
    <t>ED-48480</t>
  </si>
  <si>
    <t>DEMOLIÇÃO DE PISO CERÂMICO OU LADRILHO HIDRÁULICO, INCLUSIVE AFASTAMENTO</t>
  </si>
  <si>
    <t>1.7.2.</t>
  </si>
  <si>
    <t>ED-50753</t>
  </si>
  <si>
    <t>REVESTIMENTO COM PORCELANATO APLICADO EM PISO, ACABAMENTO ESMALTADO ACETINADO, AMBIENTE INTERNO/EXTERNO, PADRÃO EXTRA, BORDA RETIFICADA, DIMENSÃO DA PEÇA (45X45CM), ASSENTAMENTO COM ARGAMASSA INDUSTRIALIZADA, INCLUSIVE REJUNTAMENTO</t>
  </si>
  <si>
    <t>1.7.3.</t>
  </si>
  <si>
    <t>ED-50584</t>
  </si>
  <si>
    <t>REVESTIMENTO COM LADRILHO HIDRÁULICO APLICADO EM PISO (25X25CM) COM JUNTA SECA, COM UMA (1) COR, ASSENTAMENTO COM ARGAMASSA INDUSTRIALIZADA</t>
  </si>
  <si>
    <t>1.7.4.</t>
  </si>
  <si>
    <t>ED-50771</t>
  </si>
  <si>
    <t>RODAPÉ COM REVESTIMENTO EM CERÂMICA ESMALTADA COMERCIAL, ALTURA 10CM, PEI IV, ASSENTAMENTO COM ARGAMASSA INDUSTRIALIZADA, INCLUSIVE REJUNTAMENTO</t>
  </si>
  <si>
    <t>1.7.5.</t>
  </si>
  <si>
    <t>1.7.6.</t>
  </si>
  <si>
    <t>87272</t>
  </si>
  <si>
    <t>REVESTIMENTO CERÂMICO PARA PAREDES INTERNAS COM PLACAS TIPO ESMALTADA EXTRA  DE DIMENSÕES 33X45 CM APLICADAS EM AMBIENTES DE ÁREA MENOR QUE 5 M² NA ALTURA INTEIRA DAS PAREDES. AF_06/2014</t>
  </si>
  <si>
    <t>1.8.</t>
  </si>
  <si>
    <t>Pintura</t>
  </si>
  <si>
    <t>1.8.1.</t>
  </si>
  <si>
    <t>ED-50500</t>
  </si>
  <si>
    <t>PINTURA LÁTEX (PVA) EM PAREDE, TRÊS (3) DEMÃOS, EXCLUSIVE SELADOR ACRÍLICO E MASSA ACRÍLICA/CORRIDA (PVA)</t>
  </si>
  <si>
    <t>1.8.2.</t>
  </si>
  <si>
    <t>ED-9066</t>
  </si>
  <si>
    <t>REVESTIMENTO DE GESSO EM TETO, ESP. 5MM, APLICAÇÃO MANUAL (SARRAFAEADO)</t>
  </si>
  <si>
    <t>1.8.3.</t>
  </si>
  <si>
    <t>ED-50499</t>
  </si>
  <si>
    <t>PINTURA LÁTEX (PVA) EM TETO, DUAS (2) DEMÃOS, EXCLUSIVE SELADOR ACRÍLICO E MASSA ACRÍLICA/CORRIDA (PVA)</t>
  </si>
  <si>
    <t>1.8.4.</t>
  </si>
  <si>
    <t>ED-50493</t>
  </si>
  <si>
    <t>PINTURA ESMALTE EM ESQUADRIA DE MADEIRA, DUAS (2) DEMÃOS, INCLUSIVE UMA (1) DEMÃO DE FUNDO NIVELADOR, EXCLUSIVE MASSA A ÓLEO</t>
  </si>
  <si>
    <t>1.9.</t>
  </si>
  <si>
    <t>Platibanda</t>
  </si>
  <si>
    <t>1.9.1.</t>
  </si>
  <si>
    <t>ED-50950</t>
  </si>
  <si>
    <t>FECHAMENTO DE EMPENA COM QUADRO EM PERFIL, CANTONEIRA 2" X 2", SOLDADO, E TELA FIO 12 MALHA 1/2" (CONFORME DETALHE DE PRÉDIO ESCOLAR, INCLUSIVE PINTURA ESMALTE)</t>
  </si>
  <si>
    <t>1.10.</t>
  </si>
  <si>
    <t>Iluminação</t>
  </si>
  <si>
    <t>1.10.1.</t>
  </si>
  <si>
    <t>93128</t>
  </si>
  <si>
    <t>PONTO DE ILUMINAÇÃO RESIDENCIAL INCLUINDO INTERRUPTOR SIMPLES, CAIXA ELÉTRICA, ELETRODUTO, CABO, RASGO, QUEBRA E CHUMBAMENTO (EXCLUINDO LUMINÁRIA E LÂMPADA). AF_01/2016</t>
  </si>
  <si>
    <t>1.10.2.</t>
  </si>
  <si>
    <t>93141</t>
  </si>
  <si>
    <t>PONTO DE TOMADA RESIDENCIAL INCLUINDO TOMADA 10A/250V, CAIXA ELÉTRICA, ELETRODUTO, CABO, RASGO, QUEBRA E CHUMBAMENTO. AF_01/2016</t>
  </si>
  <si>
    <t>1.11.</t>
  </si>
  <si>
    <t>Instalações Hidrossanitárias</t>
  </si>
  <si>
    <t>1.11.1.</t>
  </si>
  <si>
    <t>ED-50105</t>
  </si>
  <si>
    <t>FORNECIMENTO E ASSENTAMENTO DE TUBO PVC RÍGIDO, COLETOR DE ESGOTO LISO (JEI), DN 100 MM (4"), INCLUSIVE CONEXÕES</t>
  </si>
  <si>
    <t>1.11.2.</t>
  </si>
  <si>
    <t>ED-50027</t>
  </si>
  <si>
    <t>FORNECIMENTO E ASSENTAMENTO DE TUBO PVC RÍGIDO, ESGOTO, PBV - SÉRIE NORMAL, DN 50 MM (2"), INCLUSIVE CONEXÕES</t>
  </si>
  <si>
    <t>1.11.3.</t>
  </si>
  <si>
    <t>ED-8845</t>
  </si>
  <si>
    <t>FORNECIMENTO E ASSENTAMENTO DE TUBO PVC RÍGIDO, VENTILAÇÃO, PBV - SÉRIE NORMAL, DN 50 MM (2"), INCLUSIVE CONEXÕES</t>
  </si>
  <si>
    <t>1.11.4.</t>
  </si>
  <si>
    <t>ED-50021</t>
  </si>
  <si>
    <t>FORNECIMENTO E ASSENTAMENTO DE TUBO PVC RÍGIDO SOLDÁVEL, ÁGUA FRIA, DN 40 MM (1.1/4"), INCLUSIVE CONEXÕES</t>
  </si>
  <si>
    <t>1.11.5.</t>
  </si>
  <si>
    <t>ED-49952</t>
  </si>
  <si>
    <t>RALO SIFONADO PVC CÔNICO ALTURA REGULÁVEL 100 X 40 MM COM GRELHA METÁLICA</t>
  </si>
  <si>
    <t>un</t>
  </si>
  <si>
    <t>1.11.6.</t>
  </si>
  <si>
    <t>95469</t>
  </si>
  <si>
    <t>VASO SANITARIO SIFONADO CONVENCIONAL COM  LOUÇA BRANCA - FORNECIMENTO E INSTALAÇÃO. AF_01/2020</t>
  </si>
  <si>
    <t>1.11.7.</t>
  </si>
  <si>
    <t>95544</t>
  </si>
  <si>
    <t>PAPELEIRA DE PAREDE EM METAL CROMADO SEM TAMPA, INCLUSO FIXAÇÃO. AF_01/2020</t>
  </si>
  <si>
    <t>1.11.8.</t>
  </si>
  <si>
    <t>100860</t>
  </si>
  <si>
    <t>CHUVEIRO ELÉTRICO COMUM CORPO PLÁSTICO, TIPO DUCHA  FORNECIMENTO E INSTALAÇÃO. AF_01/2020</t>
  </si>
  <si>
    <t>Encargos sociais:</t>
  </si>
  <si>
    <t>Para elaboração deste orçamento, foram utilizados os encargos sociais do SINAPI para a Unidade da Federação indicada.</t>
  </si>
  <si>
    <t>Observações:</t>
  </si>
  <si>
    <t>Foi considerado arredondamento de duas casas decimais para Quantidade; Custo Unitário; BDI; Preço Unitário; Preço Total.</t>
  </si>
  <si>
    <t>Siglas da Composição do Investimento: RA - Rateio proporcional entre Repasse e Contrapartida; RP - 100% Repasse; CP - 100% Contrapartida; OU - 100% Outros.</t>
  </si>
  <si>
    <t>Local</t>
  </si>
  <si>
    <t>Responsável Técnico</t>
  </si>
  <si>
    <t>Nome:</t>
  </si>
  <si>
    <t>William Nalini da Silva</t>
  </si>
  <si>
    <t>CREA/CAU:</t>
  </si>
  <si>
    <t>A126494-0</t>
  </si>
  <si>
    <t>Data</t>
  </si>
  <si>
    <t>ART/RRT:</t>
  </si>
  <si>
    <t>103782</t>
  </si>
  <si>
    <t>LUMINÁRIA TIPO PLAFON CIRCULAR, DE SOBREPOR, COM LED DE 12/13 W - FORNECIMENTO E INSTALAÇÃO. AF_03/2022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</si>
</sst>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m\-yy;@"/>
    <numFmt numFmtId="165" formatCode="_(* #,##0.00_);_(* \(#,##0.00\);_(* \-??_);_(@_)"/>
    <numFmt numFmtId="166" formatCode="General;General"/>
    <numFmt numFmtId="167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lightUp">
        <f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0" fillId="0" borderId="0" xfId="0" applyFont="1" applyFill="1"/>
    <xf numFmtId="0" fontId="3" fillId="0" borderId="0" xfId="0" applyFont="1" applyAlignment="1">
      <alignment horizontal="left" vertical="center"/>
    </xf>
    <xf numFmtId="0" fontId="0" fillId="0" borderId="1" xfId="0" applyFont="1" applyBorder="1" applyAlignment="1" applyProtection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/>
    </xf>
    <xf numFmtId="0" fontId="0" fillId="0" borderId="0" xfId="0" applyFont="1" applyAlignment="1">
      <alignment wrapText="1"/>
    </xf>
    <xf numFmtId="0" fontId="5" fillId="0" borderId="1" xfId="3" applyFont="1" applyBorder="1" applyAlignment="1" applyProtection="1">
      <alignment vertical="top"/>
    </xf>
    <xf numFmtId="0" fontId="0" fillId="0" borderId="2" xfId="4" applyFont="1" applyFill="1" applyBorder="1" applyAlignment="1" applyProtection="1">
      <alignment vertical="top" wrapText="1"/>
    </xf>
    <xf numFmtId="0" fontId="0" fillId="0" borderId="3" xfId="4" applyFont="1" applyFill="1" applyBorder="1" applyAlignment="1" applyProtection="1">
      <alignment vertical="top" wrapText="1"/>
    </xf>
    <xf numFmtId="0" fontId="0" fillId="0" borderId="4" xfId="4" applyFont="1" applyFill="1" applyBorder="1" applyAlignment="1" applyProtection="1">
      <alignment horizontal="left" vertical="top" wrapText="1"/>
    </xf>
    <xf numFmtId="0" fontId="0" fillId="0" borderId="4" xfId="4" applyFont="1" applyFill="1" applyBorder="1" applyAlignment="1" applyProtection="1">
      <alignment vertical="top" wrapText="1"/>
    </xf>
    <xf numFmtId="0" fontId="5" fillId="0" borderId="0" xfId="3" applyFont="1" applyBorder="1" applyAlignment="1" applyProtection="1">
      <alignment horizontal="center" vertical="top"/>
    </xf>
    <xf numFmtId="0" fontId="5" fillId="0" borderId="1" xfId="3" applyFont="1" applyBorder="1" applyAlignment="1" applyProtection="1">
      <alignment horizontal="center" vertical="top"/>
    </xf>
    <xf numFmtId="164" fontId="0" fillId="0" borderId="2" xfId="4" applyNumberFormat="1" applyFont="1" applyFill="1" applyBorder="1" applyAlignment="1" applyProtection="1">
      <alignment vertical="top" shrinkToFit="1"/>
    </xf>
    <xf numFmtId="0" fontId="0" fillId="0" borderId="7" xfId="4" applyFont="1" applyFill="1" applyBorder="1" applyAlignment="1" applyProtection="1">
      <alignment horizontal="center" vertical="top" wrapText="1"/>
    </xf>
    <xf numFmtId="0" fontId="0" fillId="0" borderId="2" xfId="4" applyFont="1" applyFill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</xf>
    <xf numFmtId="165" fontId="5" fillId="2" borderId="10" xfId="1" applyNumberFormat="1" applyFont="1" applyFill="1" applyBorder="1" applyAlignment="1" applyProtection="1">
      <alignment horizontal="center" vertical="center"/>
    </xf>
    <xf numFmtId="10" fontId="5" fillId="2" borderId="10" xfId="2" applyNumberFormat="1" applyFont="1" applyFill="1" applyBorder="1" applyAlignment="1" applyProtection="1">
      <alignment horizontal="center" vertical="center"/>
    </xf>
    <xf numFmtId="165" fontId="5" fillId="2" borderId="11" xfId="1" applyNumberFormat="1" applyFont="1" applyFill="1" applyBorder="1" applyAlignment="1" applyProtection="1">
      <alignment horizontal="center" vertical="center" shrinkToFit="1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10" fontId="2" fillId="3" borderId="14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>
      <alignment vertical="center" wrapText="1" shrinkToFit="1"/>
    </xf>
    <xf numFmtId="49" fontId="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4" xfId="0" applyNumberFormat="1" applyFont="1" applyFill="1" applyBorder="1" applyAlignment="1" applyProtection="1">
      <alignment horizontal="center" vertical="center" wrapText="1"/>
      <protection locked="0"/>
    </xf>
    <xf numFmtId="165" fontId="0" fillId="4" borderId="14" xfId="1" applyNumberFormat="1" applyFont="1" applyFill="1" applyBorder="1" applyAlignment="1" applyProtection="1">
      <alignment vertical="center" shrinkToFit="1"/>
    </xf>
    <xf numFmtId="43" fontId="0" fillId="6" borderId="14" xfId="1" applyFont="1" applyFill="1" applyBorder="1" applyAlignment="1" applyProtection="1">
      <alignment vertical="center" wrapText="1"/>
      <protection locked="0"/>
    </xf>
    <xf numFmtId="10" fontId="2" fillId="5" borderId="14" xfId="2" applyNumberFormat="1" applyFont="1" applyFill="1" applyBorder="1" applyAlignment="1" applyProtection="1">
      <alignment horizontal="center" vertical="center" wrapText="1"/>
      <protection locked="0"/>
    </xf>
    <xf numFmtId="165" fontId="2" fillId="4" borderId="15" xfId="1" applyNumberFormat="1" applyFont="1" applyFill="1" applyBorder="1" applyAlignment="1" applyProtection="1">
      <alignment horizontal="center" vertical="center" shrinkToFi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>
      <alignment vertical="center" wrapText="1" shrinkToFit="1"/>
    </xf>
    <xf numFmtId="49" fontId="0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8" borderId="1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4" xfId="1" applyNumberFormat="1" applyFont="1" applyFill="1" applyBorder="1" applyAlignment="1" applyProtection="1">
      <alignment vertical="center" shrinkToFit="1"/>
    </xf>
    <xf numFmtId="165" fontId="0" fillId="0" borderId="13" xfId="1" applyNumberFormat="1" applyFont="1" applyFill="1" applyBorder="1" applyAlignment="1" applyProtection="1">
      <alignment vertical="center" shrinkToFit="1"/>
      <protection locked="0"/>
    </xf>
    <xf numFmtId="10" fontId="0" fillId="7" borderId="14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5" xfId="1" applyNumberFormat="1" applyFont="1" applyFill="1" applyBorder="1" applyAlignment="1" applyProtection="1">
      <alignment horizontal="center" vertical="center" shrinkToFit="1"/>
    </xf>
    <xf numFmtId="165" fontId="0" fillId="4" borderId="13" xfId="1" applyNumberFormat="1" applyFont="1" applyFill="1" applyBorder="1" applyAlignment="1" applyProtection="1">
      <alignment vertical="center" shrinkToFit="1"/>
      <protection locked="0"/>
    </xf>
    <xf numFmtId="0" fontId="6" fillId="4" borderId="12" xfId="0" applyNumberFormat="1" applyFont="1" applyFill="1" applyBorder="1" applyAlignment="1" applyProtection="1">
      <alignment horizontal="center" vertical="center" wrapText="1"/>
    </xf>
    <xf numFmtId="0" fontId="0" fillId="4" borderId="13" xfId="0" applyNumberFormat="1" applyFont="1" applyFill="1" applyBorder="1" applyAlignment="1">
      <alignment vertical="center" wrapText="1" shrinkToFit="1"/>
    </xf>
    <xf numFmtId="49" fontId="7" fillId="8" borderId="14" xfId="5" applyNumberFormat="1" applyFont="1" applyFill="1" applyBorder="1" applyAlignment="1" applyProtection="1">
      <alignment horizontal="center" vertical="center" wrapText="1"/>
      <protection locked="0"/>
    </xf>
    <xf numFmtId="0" fontId="0" fillId="9" borderId="11" xfId="0" applyFont="1" applyFill="1" applyBorder="1" applyProtection="1"/>
    <xf numFmtId="0" fontId="0" fillId="9" borderId="9" xfId="0" applyFont="1" applyFill="1" applyBorder="1"/>
    <xf numFmtId="0" fontId="0" fillId="9" borderId="10" xfId="0" applyFont="1" applyFill="1" applyBorder="1"/>
    <xf numFmtId="0" fontId="0" fillId="9" borderId="11" xfId="0" applyFont="1" applyFill="1" applyBorder="1"/>
    <xf numFmtId="0" fontId="0" fillId="0" borderId="0" xfId="0" applyFont="1" applyBorder="1"/>
    <xf numFmtId="0" fontId="9" fillId="0" borderId="0" xfId="0" applyFont="1"/>
    <xf numFmtId="0" fontId="9" fillId="0" borderId="5" xfId="0" applyFont="1" applyBorder="1" applyAlignment="1" applyProtection="1">
      <alignment horizontal="left" vertical="center"/>
    </xf>
    <xf numFmtId="0" fontId="0" fillId="0" borderId="16" xfId="0" applyFont="1" applyBorder="1"/>
    <xf numFmtId="0" fontId="9" fillId="0" borderId="0" xfId="0" applyFont="1" applyFill="1" applyBorder="1" applyAlignment="1" applyProtection="1">
      <alignment horizontal="left" wrapText="1"/>
    </xf>
    <xf numFmtId="0" fontId="10" fillId="0" borderId="17" xfId="4" applyFont="1" applyBorder="1" applyAlignment="1" applyProtection="1">
      <alignment vertical="center"/>
    </xf>
    <xf numFmtId="0" fontId="0" fillId="0" borderId="17" xfId="0" applyBorder="1"/>
    <xf numFmtId="0" fontId="5" fillId="0" borderId="0" xfId="0" applyFont="1"/>
    <xf numFmtId="0" fontId="0" fillId="0" borderId="0" xfId="4" applyFont="1" applyBorder="1" applyAlignment="1" applyProtection="1">
      <alignment vertical="center"/>
    </xf>
    <xf numFmtId="0" fontId="5" fillId="0" borderId="0" xfId="3" applyFont="1" applyBorder="1" applyAlignment="1" applyProtection="1">
      <alignment horizontal="left" vertical="top"/>
    </xf>
    <xf numFmtId="0" fontId="0" fillId="0" borderId="0" xfId="4" applyNumberFormat="1" applyFont="1" applyFill="1" applyBorder="1" applyAlignment="1" applyProtection="1">
      <alignment vertical="top"/>
    </xf>
    <xf numFmtId="0" fontId="0" fillId="0" borderId="0" xfId="0" applyFill="1"/>
    <xf numFmtId="166" fontId="0" fillId="0" borderId="0" xfId="4" applyNumberFormat="1" applyFont="1" applyFill="1" applyBorder="1" applyAlignment="1" applyProtection="1"/>
    <xf numFmtId="0" fontId="5" fillId="0" borderId="4" xfId="0" applyFont="1" applyBorder="1"/>
    <xf numFmtId="0" fontId="0" fillId="0" borderId="4" xfId="0" applyFont="1" applyBorder="1"/>
    <xf numFmtId="0" fontId="8" fillId="10" borderId="12" xfId="0" applyNumberFormat="1" applyFont="1" applyFill="1" applyBorder="1" applyAlignment="1" applyProtection="1">
      <alignment horizontal="center" vertical="center" wrapText="1"/>
    </xf>
    <xf numFmtId="0" fontId="2" fillId="10" borderId="13" xfId="0" applyNumberFormat="1" applyFont="1" applyFill="1" applyBorder="1" applyAlignment="1">
      <alignment vertical="center" wrapText="1" shrinkToFit="1"/>
    </xf>
    <xf numFmtId="49" fontId="0" fillId="11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11" borderId="14" xfId="0" applyNumberFormat="1" applyFont="1" applyFill="1" applyBorder="1" applyAlignment="1" applyProtection="1">
      <alignment horizontal="center" vertical="center" wrapText="1"/>
      <protection locked="0"/>
    </xf>
    <xf numFmtId="165" fontId="0" fillId="10" borderId="14" xfId="1" applyNumberFormat="1" applyFont="1" applyFill="1" applyBorder="1" applyAlignment="1" applyProtection="1">
      <alignment vertical="center" shrinkToFit="1"/>
    </xf>
    <xf numFmtId="43" fontId="0" fillId="11" borderId="14" xfId="1" applyFont="1" applyFill="1" applyBorder="1" applyAlignment="1" applyProtection="1">
      <alignment vertical="center" wrapText="1"/>
      <protection locked="0"/>
    </xf>
    <xf numFmtId="165" fontId="2" fillId="10" borderId="15" xfId="1" applyNumberFormat="1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left" wrapText="1"/>
    </xf>
    <xf numFmtId="166" fontId="0" fillId="0" borderId="7" xfId="0" applyNumberFormat="1" applyFont="1" applyBorder="1" applyAlignment="1" applyProtection="1">
      <alignment horizontal="left"/>
    </xf>
    <xf numFmtId="167" fontId="0" fillId="0" borderId="0" xfId="0" applyNumberFormat="1" applyFont="1" applyBorder="1" applyAlignment="1" applyProtection="1">
      <alignment horizontal="left"/>
    </xf>
    <xf numFmtId="0" fontId="0" fillId="0" borderId="2" xfId="4" applyFont="1" applyFill="1" applyBorder="1" applyAlignment="1" applyProtection="1">
      <alignment horizontal="left" vertical="top" wrapText="1"/>
    </xf>
    <xf numFmtId="0" fontId="0" fillId="0" borderId="6" xfId="4" applyFont="1" applyFill="1" applyBorder="1" applyAlignment="1" applyProtection="1">
      <alignment horizontal="left" vertical="top" wrapText="1"/>
    </xf>
    <xf numFmtId="0" fontId="5" fillId="2" borderId="9" xfId="0" applyNumberFormat="1" applyFont="1" applyFill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8" borderId="2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left" wrapText="1"/>
    </xf>
    <xf numFmtId="0" fontId="5" fillId="0" borderId="1" xfId="3" applyFont="1" applyBorder="1" applyAlignment="1" applyProtection="1">
      <alignment horizontal="left" vertical="top"/>
    </xf>
    <xf numFmtId="0" fontId="5" fillId="0" borderId="5" xfId="3" applyFont="1" applyBorder="1" applyAlignment="1" applyProtection="1">
      <alignment horizontal="left" vertical="top"/>
    </xf>
  </cellXfs>
  <cellStyles count="6">
    <cellStyle name="Normal" xfId="0" builtinId="0"/>
    <cellStyle name="Normal 2" xfId="4"/>
    <cellStyle name="Normal 4" xfId="5"/>
    <cellStyle name="Normal_FICHA DE VERIFICAÇÃO PRELIMINAR - Plano R" xfId="3"/>
    <cellStyle name="Porcentagem" xfId="2" builtinId="5"/>
    <cellStyle name="Vírgula" xfId="1" builtinId="3"/>
  </cellStyles>
  <dxfs count="115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38100</xdr:rowOff>
    </xdr:from>
    <xdr:to>
      <xdr:col>2</xdr:col>
      <xdr:colOff>815340</xdr:colOff>
      <xdr:row>2</xdr:row>
      <xdr:rowOff>158280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8100"/>
          <a:ext cx="2011680" cy="508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%20Nalini/Desktop/Prefeitura%20OF/Projetos/Pronto%20Socoorro%20OF/Planilhas/planilha-multipla-v3-05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workbookViewId="0">
      <selection activeCell="C90" sqref="C90"/>
    </sheetView>
  </sheetViews>
  <sheetFormatPr defaultRowHeight="15" x14ac:dyDescent="0.25"/>
  <cols>
    <col min="2" max="2" width="9.7109375" customWidth="1"/>
    <col min="3" max="3" width="12.85546875" customWidth="1"/>
    <col min="4" max="4" width="29.7109375" customWidth="1"/>
    <col min="5" max="5" width="67.7109375" customWidth="1"/>
    <col min="6" max="6" width="11" customWidth="1"/>
    <col min="7" max="7" width="11.85546875" customWidth="1"/>
    <col min="8" max="8" width="15.42578125" customWidth="1"/>
    <col min="9" max="9" width="7.7109375" customWidth="1"/>
    <col min="10" max="10" width="15.140625" customWidth="1"/>
    <col min="11" max="11" width="14.7109375" customWidth="1"/>
  </cols>
  <sheetData>
    <row r="1" spans="1:11" ht="15.75" x14ac:dyDescent="0.25">
      <c r="A1" s="1"/>
      <c r="B1" s="1"/>
      <c r="C1" s="1"/>
      <c r="D1" s="2" t="s">
        <v>0</v>
      </c>
      <c r="E1" s="1"/>
      <c r="F1" s="2"/>
      <c r="G1" s="1"/>
      <c r="H1" s="1"/>
      <c r="I1" s="1"/>
      <c r="J1" s="3" t="s">
        <v>1</v>
      </c>
    </row>
    <row r="2" spans="1:11" x14ac:dyDescent="0.25">
      <c r="A2" s="4"/>
      <c r="B2" s="4"/>
      <c r="C2" s="4"/>
      <c r="D2" s="5" t="s">
        <v>2</v>
      </c>
      <c r="E2" s="4"/>
      <c r="F2" s="4"/>
      <c r="G2" s="4"/>
      <c r="H2" s="4"/>
      <c r="I2" s="4"/>
      <c r="J2" s="6" t="s">
        <v>3</v>
      </c>
    </row>
    <row r="3" spans="1:11" x14ac:dyDescent="0.25">
      <c r="A3" s="4"/>
      <c r="B3" s="4"/>
      <c r="C3" s="4"/>
      <c r="D3" s="7"/>
      <c r="E3" s="4"/>
      <c r="F3" s="4"/>
      <c r="G3" s="4"/>
      <c r="H3" s="4"/>
      <c r="I3" s="4"/>
      <c r="J3" s="4"/>
    </row>
    <row r="4" spans="1:11" x14ac:dyDescent="0.25">
      <c r="A4" s="87" t="s">
        <v>4</v>
      </c>
      <c r="B4" s="87"/>
      <c r="C4" s="8" t="s">
        <v>5</v>
      </c>
      <c r="D4" s="8" t="s">
        <v>6</v>
      </c>
      <c r="E4" s="87" t="s">
        <v>7</v>
      </c>
      <c r="F4" s="87"/>
      <c r="G4" s="87"/>
      <c r="H4" s="87"/>
      <c r="I4" s="87"/>
      <c r="J4" s="87"/>
    </row>
    <row r="5" spans="1:11" ht="30" x14ac:dyDescent="0.25">
      <c r="A5" s="81">
        <v>0</v>
      </c>
      <c r="B5" s="81"/>
      <c r="C5" s="9">
        <v>0</v>
      </c>
      <c r="D5" s="10" t="s">
        <v>8</v>
      </c>
      <c r="E5" s="81" t="s">
        <v>9</v>
      </c>
      <c r="F5" s="81"/>
      <c r="G5" s="81"/>
      <c r="H5" s="81"/>
      <c r="I5" s="81"/>
      <c r="J5" s="81"/>
    </row>
    <row r="6" spans="1:11" x14ac:dyDescent="0.25">
      <c r="A6" s="11"/>
      <c r="B6" s="11"/>
      <c r="C6" s="12"/>
      <c r="D6" s="12"/>
      <c r="E6" s="11"/>
      <c r="F6" s="11"/>
      <c r="G6" s="11"/>
      <c r="H6" s="11"/>
      <c r="I6" s="11"/>
      <c r="J6" s="11"/>
    </row>
    <row r="7" spans="1:11" x14ac:dyDescent="0.25">
      <c r="A7" s="87" t="s">
        <v>10</v>
      </c>
      <c r="B7" s="87"/>
      <c r="C7" s="8" t="s">
        <v>11</v>
      </c>
      <c r="D7" s="8" t="s">
        <v>12</v>
      </c>
      <c r="E7" s="88" t="s">
        <v>13</v>
      </c>
      <c r="F7" s="88"/>
      <c r="G7" s="88"/>
      <c r="H7" s="13" t="s">
        <v>14</v>
      </c>
      <c r="I7" s="13" t="s">
        <v>15</v>
      </c>
      <c r="J7" s="14" t="s">
        <v>16</v>
      </c>
    </row>
    <row r="8" spans="1:11" x14ac:dyDescent="0.25">
      <c r="A8" s="81" t="s">
        <v>17</v>
      </c>
      <c r="B8" s="81"/>
      <c r="C8" s="15" t="s">
        <v>18</v>
      </c>
      <c r="D8" s="10">
        <v>0</v>
      </c>
      <c r="E8" s="82" t="s">
        <v>19</v>
      </c>
      <c r="F8" s="82"/>
      <c r="G8" s="82"/>
      <c r="H8" s="16" t="s">
        <v>20</v>
      </c>
      <c r="I8" s="16" t="s">
        <v>21</v>
      </c>
      <c r="J8" s="17" t="s">
        <v>21</v>
      </c>
    </row>
    <row r="9" spans="1:11" ht="25.5" x14ac:dyDescent="0.25">
      <c r="A9" s="18" t="s">
        <v>22</v>
      </c>
      <c r="B9" s="18" t="s">
        <v>23</v>
      </c>
      <c r="C9" s="18" t="s">
        <v>24</v>
      </c>
      <c r="D9" s="18" t="s">
        <v>25</v>
      </c>
      <c r="E9" s="18" t="s">
        <v>26</v>
      </c>
      <c r="F9" s="19" t="s">
        <v>27</v>
      </c>
      <c r="G9" s="18" t="s">
        <v>28</v>
      </c>
      <c r="H9" s="18" t="s">
        <v>29</v>
      </c>
      <c r="I9" s="18" t="s">
        <v>30</v>
      </c>
      <c r="J9" s="18" t="s">
        <v>31</v>
      </c>
      <c r="K9" s="18" t="s">
        <v>32</v>
      </c>
    </row>
    <row r="10" spans="1:11" x14ac:dyDescent="0.25">
      <c r="A10" s="20" t="s">
        <v>33</v>
      </c>
      <c r="B10" s="83">
        <v>0</v>
      </c>
      <c r="C10" s="83"/>
      <c r="D10" s="83"/>
      <c r="E10" s="83"/>
      <c r="F10" s="21"/>
      <c r="G10" s="22"/>
      <c r="H10" s="22"/>
      <c r="I10" s="23"/>
      <c r="J10" s="22"/>
      <c r="K10" s="24">
        <f>SUM(K12,K18,K22,K27,K30,K35,K42,K49,K54,K56,K60)</f>
        <v>267692.47000000003</v>
      </c>
    </row>
    <row r="11" spans="1:11" x14ac:dyDescent="0.25">
      <c r="A11" s="70" t="s">
        <v>34</v>
      </c>
      <c r="B11" s="71" t="s">
        <v>35</v>
      </c>
      <c r="C11" s="25"/>
      <c r="D11" s="72"/>
      <c r="E11" s="73" t="s">
        <v>36</v>
      </c>
      <c r="F11" s="74" t="s">
        <v>37</v>
      </c>
      <c r="G11" s="75">
        <v>0</v>
      </c>
      <c r="H11" s="76"/>
      <c r="I11" s="26" t="s">
        <v>14</v>
      </c>
      <c r="J11" s="75"/>
      <c r="K11" s="77">
        <f>SUM(K12,K18,K22,K27,K30,K35,K42,K49,K54,K56,K60)</f>
        <v>267692.47000000003</v>
      </c>
    </row>
    <row r="12" spans="1:11" x14ac:dyDescent="0.25">
      <c r="A12" s="27" t="s">
        <v>38</v>
      </c>
      <c r="B12" s="28" t="s">
        <v>39</v>
      </c>
      <c r="C12" s="29"/>
      <c r="D12" s="30"/>
      <c r="E12" s="31" t="s">
        <v>40</v>
      </c>
      <c r="F12" s="32" t="s">
        <v>37</v>
      </c>
      <c r="G12" s="33">
        <v>0</v>
      </c>
      <c r="H12" s="34"/>
      <c r="I12" s="35" t="s">
        <v>14</v>
      </c>
      <c r="J12" s="33"/>
      <c r="K12" s="36">
        <f>SUM(K13:K17)</f>
        <v>6087.3</v>
      </c>
    </row>
    <row r="13" spans="1:11" ht="75" x14ac:dyDescent="0.25">
      <c r="A13" s="37" t="s">
        <v>41</v>
      </c>
      <c r="B13" s="38" t="s">
        <v>42</v>
      </c>
      <c r="C13" s="39" t="s">
        <v>43</v>
      </c>
      <c r="D13" s="40" t="s">
        <v>44</v>
      </c>
      <c r="E13" s="41" t="s">
        <v>45</v>
      </c>
      <c r="F13" s="42" t="s">
        <v>46</v>
      </c>
      <c r="G13" s="43">
        <v>1</v>
      </c>
      <c r="H13" s="44">
        <v>1793.58</v>
      </c>
      <c r="I13" s="45" t="s">
        <v>14</v>
      </c>
      <c r="J13" s="43">
        <f>ROUND(H13*1.2355,2)</f>
        <v>2215.9699999999998</v>
      </c>
      <c r="K13" s="46">
        <f>ROUND(J13*G13,2)</f>
        <v>2215.9699999999998</v>
      </c>
    </row>
    <row r="14" spans="1:11" x14ac:dyDescent="0.25">
      <c r="A14" s="37" t="s">
        <v>41</v>
      </c>
      <c r="B14" s="38" t="s">
        <v>47</v>
      </c>
      <c r="C14" s="39" t="s">
        <v>43</v>
      </c>
      <c r="D14" s="40" t="s">
        <v>48</v>
      </c>
      <c r="E14" s="41" t="s">
        <v>49</v>
      </c>
      <c r="F14" s="42" t="s">
        <v>50</v>
      </c>
      <c r="G14" s="43">
        <v>18</v>
      </c>
      <c r="H14" s="44">
        <v>41.91</v>
      </c>
      <c r="I14" s="45" t="s">
        <v>14</v>
      </c>
      <c r="J14" s="43">
        <f t="shared" ref="J14:J68" si="0">ROUND(H14*1.2355,2)</f>
        <v>51.78</v>
      </c>
      <c r="K14" s="46">
        <f t="shared" ref="K14:K68" si="1">ROUND(J14*G14,2)</f>
        <v>932.04</v>
      </c>
    </row>
    <row r="15" spans="1:11" ht="30" x14ac:dyDescent="0.25">
      <c r="A15" s="37" t="s">
        <v>41</v>
      </c>
      <c r="B15" s="38" t="s">
        <v>51</v>
      </c>
      <c r="C15" s="39" t="s">
        <v>43</v>
      </c>
      <c r="D15" s="40" t="s">
        <v>52</v>
      </c>
      <c r="E15" s="41" t="s">
        <v>53</v>
      </c>
      <c r="F15" s="42" t="s">
        <v>54</v>
      </c>
      <c r="G15" s="43">
        <v>65.83</v>
      </c>
      <c r="H15" s="44">
        <v>35.42</v>
      </c>
      <c r="I15" s="45" t="s">
        <v>14</v>
      </c>
      <c r="J15" s="43">
        <f t="shared" si="0"/>
        <v>43.76</v>
      </c>
      <c r="K15" s="46">
        <f t="shared" si="1"/>
        <v>2880.72</v>
      </c>
    </row>
    <row r="16" spans="1:11" ht="30" x14ac:dyDescent="0.25">
      <c r="A16" s="37" t="s">
        <v>41</v>
      </c>
      <c r="B16" s="38" t="s">
        <v>55</v>
      </c>
      <c r="C16" s="39" t="s">
        <v>43</v>
      </c>
      <c r="D16" s="40" t="s">
        <v>56</v>
      </c>
      <c r="E16" s="41" t="s">
        <v>57</v>
      </c>
      <c r="F16" s="42" t="s">
        <v>50</v>
      </c>
      <c r="G16" s="43">
        <v>0.28000000000000003</v>
      </c>
      <c r="H16" s="44">
        <v>113.36</v>
      </c>
      <c r="I16" s="45" t="s">
        <v>14</v>
      </c>
      <c r="J16" s="43">
        <f t="shared" si="0"/>
        <v>140.06</v>
      </c>
      <c r="K16" s="46">
        <f t="shared" si="1"/>
        <v>39.22</v>
      </c>
    </row>
    <row r="17" spans="1:11" x14ac:dyDescent="0.25">
      <c r="A17" s="37" t="s">
        <v>41</v>
      </c>
      <c r="B17" s="38" t="s">
        <v>58</v>
      </c>
      <c r="C17" s="39" t="s">
        <v>43</v>
      </c>
      <c r="D17" s="40" t="s">
        <v>59</v>
      </c>
      <c r="E17" s="41" t="s">
        <v>60</v>
      </c>
      <c r="F17" s="42" t="s">
        <v>50</v>
      </c>
      <c r="G17" s="43">
        <v>0.5</v>
      </c>
      <c r="H17" s="44">
        <v>31.32</v>
      </c>
      <c r="I17" s="45" t="s">
        <v>14</v>
      </c>
      <c r="J17" s="43">
        <f t="shared" si="0"/>
        <v>38.700000000000003</v>
      </c>
      <c r="K17" s="46">
        <f t="shared" si="1"/>
        <v>19.350000000000001</v>
      </c>
    </row>
    <row r="18" spans="1:11" x14ac:dyDescent="0.25">
      <c r="A18" s="27" t="s">
        <v>38</v>
      </c>
      <c r="B18" s="28" t="s">
        <v>61</v>
      </c>
      <c r="C18" s="29"/>
      <c r="D18" s="30"/>
      <c r="E18" s="31" t="s">
        <v>62</v>
      </c>
      <c r="F18" s="32" t="s">
        <v>37</v>
      </c>
      <c r="G18" s="33">
        <v>0</v>
      </c>
      <c r="H18" s="47">
        <v>0</v>
      </c>
      <c r="I18" s="35" t="s">
        <v>14</v>
      </c>
      <c r="J18" s="43"/>
      <c r="K18" s="46">
        <f>SUM(K19:K21)</f>
        <v>3894.96</v>
      </c>
    </row>
    <row r="19" spans="1:11" ht="30" x14ac:dyDescent="0.25">
      <c r="A19" s="37" t="s">
        <v>41</v>
      </c>
      <c r="B19" s="38" t="s">
        <v>63</v>
      </c>
      <c r="C19" s="39" t="s">
        <v>64</v>
      </c>
      <c r="D19" s="40" t="s">
        <v>65</v>
      </c>
      <c r="E19" s="41" t="s">
        <v>66</v>
      </c>
      <c r="F19" s="42" t="s">
        <v>67</v>
      </c>
      <c r="G19" s="43">
        <v>2.35</v>
      </c>
      <c r="H19" s="44">
        <v>134.07</v>
      </c>
      <c r="I19" s="45" t="s">
        <v>14</v>
      </c>
      <c r="J19" s="43">
        <f t="shared" si="0"/>
        <v>165.64</v>
      </c>
      <c r="K19" s="46">
        <f t="shared" si="1"/>
        <v>389.25</v>
      </c>
    </row>
    <row r="20" spans="1:11" ht="30" x14ac:dyDescent="0.25">
      <c r="A20" s="37" t="s">
        <v>41</v>
      </c>
      <c r="B20" s="38" t="s">
        <v>68</v>
      </c>
      <c r="C20" s="39" t="s">
        <v>64</v>
      </c>
      <c r="D20" s="40" t="s">
        <v>69</v>
      </c>
      <c r="E20" s="41" t="s">
        <v>70</v>
      </c>
      <c r="F20" s="42" t="s">
        <v>71</v>
      </c>
      <c r="G20" s="43">
        <v>188</v>
      </c>
      <c r="H20" s="44">
        <v>14.77</v>
      </c>
      <c r="I20" s="45" t="s">
        <v>14</v>
      </c>
      <c r="J20" s="43">
        <f t="shared" si="0"/>
        <v>18.25</v>
      </c>
      <c r="K20" s="46">
        <f t="shared" si="1"/>
        <v>3431</v>
      </c>
    </row>
    <row r="21" spans="1:11" ht="30" x14ac:dyDescent="0.25">
      <c r="A21" s="37" t="s">
        <v>41</v>
      </c>
      <c r="B21" s="38" t="s">
        <v>72</v>
      </c>
      <c r="C21" s="39" t="s">
        <v>43</v>
      </c>
      <c r="D21" s="40" t="s">
        <v>73</v>
      </c>
      <c r="E21" s="41" t="s">
        <v>74</v>
      </c>
      <c r="F21" s="42" t="s">
        <v>50</v>
      </c>
      <c r="G21" s="43">
        <v>2.35</v>
      </c>
      <c r="H21" s="44">
        <v>25.73</v>
      </c>
      <c r="I21" s="45" t="s">
        <v>14</v>
      </c>
      <c r="J21" s="43">
        <f t="shared" si="0"/>
        <v>31.79</v>
      </c>
      <c r="K21" s="46">
        <f t="shared" si="1"/>
        <v>74.709999999999994</v>
      </c>
    </row>
    <row r="22" spans="1:11" x14ac:dyDescent="0.25">
      <c r="A22" s="48" t="s">
        <v>38</v>
      </c>
      <c r="B22" s="49" t="s">
        <v>75</v>
      </c>
      <c r="C22" s="29"/>
      <c r="D22" s="30"/>
      <c r="E22" s="31" t="s">
        <v>76</v>
      </c>
      <c r="F22" s="32" t="s">
        <v>37</v>
      </c>
      <c r="G22" s="33">
        <v>0</v>
      </c>
      <c r="H22" s="34"/>
      <c r="I22" s="35" t="s">
        <v>14</v>
      </c>
      <c r="J22" s="43"/>
      <c r="K22" s="46">
        <f>SUM(K23:K26)</f>
        <v>6013.76</v>
      </c>
    </row>
    <row r="23" spans="1:11" ht="30" x14ac:dyDescent="0.25">
      <c r="A23" s="37" t="s">
        <v>41</v>
      </c>
      <c r="B23" s="38" t="s">
        <v>77</v>
      </c>
      <c r="C23" s="39" t="s">
        <v>43</v>
      </c>
      <c r="D23" s="40" t="s">
        <v>78</v>
      </c>
      <c r="E23" s="41" t="s">
        <v>79</v>
      </c>
      <c r="F23" s="42" t="s">
        <v>54</v>
      </c>
      <c r="G23" s="43">
        <v>29.19</v>
      </c>
      <c r="H23" s="44">
        <v>56.83</v>
      </c>
      <c r="I23" s="45" t="s">
        <v>14</v>
      </c>
      <c r="J23" s="43">
        <f t="shared" si="0"/>
        <v>70.209999999999994</v>
      </c>
      <c r="K23" s="46">
        <f t="shared" si="1"/>
        <v>2049.4299999999998</v>
      </c>
    </row>
    <row r="24" spans="1:11" ht="45" x14ac:dyDescent="0.25">
      <c r="A24" s="37" t="s">
        <v>41</v>
      </c>
      <c r="B24" s="38" t="s">
        <v>80</v>
      </c>
      <c r="C24" s="39" t="s">
        <v>43</v>
      </c>
      <c r="D24" s="40" t="s">
        <v>81</v>
      </c>
      <c r="E24" s="41" t="s">
        <v>82</v>
      </c>
      <c r="F24" s="42" t="s">
        <v>54</v>
      </c>
      <c r="G24" s="43">
        <v>60</v>
      </c>
      <c r="H24" s="44">
        <v>7.78</v>
      </c>
      <c r="I24" s="45" t="s">
        <v>14</v>
      </c>
      <c r="J24" s="43">
        <f t="shared" si="0"/>
        <v>9.61</v>
      </c>
      <c r="K24" s="46">
        <f t="shared" si="1"/>
        <v>576.6</v>
      </c>
    </row>
    <row r="25" spans="1:11" ht="45" x14ac:dyDescent="0.25">
      <c r="A25" s="37" t="s">
        <v>41</v>
      </c>
      <c r="B25" s="38" t="s">
        <v>83</v>
      </c>
      <c r="C25" s="39" t="s">
        <v>43</v>
      </c>
      <c r="D25" s="40" t="s">
        <v>84</v>
      </c>
      <c r="E25" s="41" t="s">
        <v>85</v>
      </c>
      <c r="F25" s="42" t="s">
        <v>54</v>
      </c>
      <c r="G25" s="43">
        <v>60</v>
      </c>
      <c r="H25" s="44">
        <v>43.69</v>
      </c>
      <c r="I25" s="45" t="s">
        <v>14</v>
      </c>
      <c r="J25" s="43">
        <f t="shared" si="0"/>
        <v>53.98</v>
      </c>
      <c r="K25" s="46">
        <f t="shared" si="1"/>
        <v>3238.8</v>
      </c>
    </row>
    <row r="26" spans="1:11" ht="45" x14ac:dyDescent="0.25">
      <c r="A26" s="37" t="s">
        <v>41</v>
      </c>
      <c r="B26" s="38" t="s">
        <v>86</v>
      </c>
      <c r="C26" s="39" t="s">
        <v>43</v>
      </c>
      <c r="D26" s="40" t="s">
        <v>87</v>
      </c>
      <c r="E26" s="41" t="s">
        <v>88</v>
      </c>
      <c r="F26" s="42" t="s">
        <v>54</v>
      </c>
      <c r="G26" s="43">
        <v>2.25</v>
      </c>
      <c r="H26" s="44">
        <v>53.57</v>
      </c>
      <c r="I26" s="45" t="s">
        <v>14</v>
      </c>
      <c r="J26" s="43">
        <f t="shared" si="0"/>
        <v>66.19</v>
      </c>
      <c r="K26" s="46">
        <f t="shared" si="1"/>
        <v>148.93</v>
      </c>
    </row>
    <row r="27" spans="1:11" x14ac:dyDescent="0.25">
      <c r="A27" s="27" t="s">
        <v>38</v>
      </c>
      <c r="B27" s="28" t="s">
        <v>89</v>
      </c>
      <c r="C27" s="29"/>
      <c r="D27" s="30"/>
      <c r="E27" s="31" t="s">
        <v>90</v>
      </c>
      <c r="F27" s="32" t="s">
        <v>37</v>
      </c>
      <c r="G27" s="33">
        <v>0</v>
      </c>
      <c r="H27" s="47">
        <v>0</v>
      </c>
      <c r="I27" s="35" t="s">
        <v>14</v>
      </c>
      <c r="J27" s="43"/>
      <c r="K27" s="46">
        <f>SUM(K28:K29)</f>
        <v>4069.18</v>
      </c>
    </row>
    <row r="28" spans="1:11" ht="30" x14ac:dyDescent="0.25">
      <c r="A28" s="37" t="s">
        <v>41</v>
      </c>
      <c r="B28" s="38" t="s">
        <v>91</v>
      </c>
      <c r="C28" s="39" t="s">
        <v>43</v>
      </c>
      <c r="D28" s="40" t="s">
        <v>92</v>
      </c>
      <c r="E28" s="41" t="s">
        <v>93</v>
      </c>
      <c r="F28" s="42" t="s">
        <v>50</v>
      </c>
      <c r="G28" s="43">
        <v>1.2</v>
      </c>
      <c r="H28" s="44">
        <v>2385.2199999999998</v>
      </c>
      <c r="I28" s="45" t="s">
        <v>14</v>
      </c>
      <c r="J28" s="43">
        <f t="shared" si="0"/>
        <v>2946.94</v>
      </c>
      <c r="K28" s="46">
        <f t="shared" si="1"/>
        <v>3536.33</v>
      </c>
    </row>
    <row r="29" spans="1:11" ht="30" x14ac:dyDescent="0.25">
      <c r="A29" s="37" t="s">
        <v>41</v>
      </c>
      <c r="B29" s="38" t="s">
        <v>94</v>
      </c>
      <c r="C29" s="39" t="s">
        <v>43</v>
      </c>
      <c r="D29" s="40" t="s">
        <v>95</v>
      </c>
      <c r="E29" s="41" t="s">
        <v>96</v>
      </c>
      <c r="F29" s="42" t="s">
        <v>97</v>
      </c>
      <c r="G29" s="43">
        <v>4.8</v>
      </c>
      <c r="H29" s="44">
        <v>89.85</v>
      </c>
      <c r="I29" s="45" t="s">
        <v>14</v>
      </c>
      <c r="J29" s="43">
        <f t="shared" si="0"/>
        <v>111.01</v>
      </c>
      <c r="K29" s="46">
        <f t="shared" si="1"/>
        <v>532.85</v>
      </c>
    </row>
    <row r="30" spans="1:11" x14ac:dyDescent="0.25">
      <c r="A30" s="27" t="s">
        <v>38</v>
      </c>
      <c r="B30" s="28" t="s">
        <v>98</v>
      </c>
      <c r="C30" s="29"/>
      <c r="D30" s="30"/>
      <c r="E30" s="31" t="s">
        <v>99</v>
      </c>
      <c r="F30" s="32" t="s">
        <v>37</v>
      </c>
      <c r="G30" s="33">
        <v>0</v>
      </c>
      <c r="H30" s="47">
        <v>0</v>
      </c>
      <c r="I30" s="35" t="s">
        <v>14</v>
      </c>
      <c r="J30" s="43"/>
      <c r="K30" s="46">
        <f>SUM(K31:K34)</f>
        <v>9291.69</v>
      </c>
    </row>
    <row r="31" spans="1:11" ht="45" x14ac:dyDescent="0.25">
      <c r="A31" s="37" t="s">
        <v>41</v>
      </c>
      <c r="B31" s="38" t="s">
        <v>100</v>
      </c>
      <c r="C31" s="39" t="s">
        <v>43</v>
      </c>
      <c r="D31" s="40" t="s">
        <v>101</v>
      </c>
      <c r="E31" s="41" t="s">
        <v>102</v>
      </c>
      <c r="F31" s="42" t="s">
        <v>54</v>
      </c>
      <c r="G31" s="43">
        <v>4.83</v>
      </c>
      <c r="H31" s="44">
        <v>566.66999999999996</v>
      </c>
      <c r="I31" s="45" t="s">
        <v>14</v>
      </c>
      <c r="J31" s="43">
        <f t="shared" si="0"/>
        <v>700.12</v>
      </c>
      <c r="K31" s="46">
        <f t="shared" si="1"/>
        <v>3381.58</v>
      </c>
    </row>
    <row r="32" spans="1:11" ht="60" x14ac:dyDescent="0.25">
      <c r="A32" s="37" t="s">
        <v>41</v>
      </c>
      <c r="B32" s="38" t="s">
        <v>103</v>
      </c>
      <c r="C32" s="39" t="s">
        <v>43</v>
      </c>
      <c r="D32" s="40" t="s">
        <v>104</v>
      </c>
      <c r="E32" s="41" t="s">
        <v>105</v>
      </c>
      <c r="F32" s="42" t="s">
        <v>54</v>
      </c>
      <c r="G32" s="43">
        <v>4.8600000000000003</v>
      </c>
      <c r="H32" s="44">
        <v>439.82</v>
      </c>
      <c r="I32" s="45" t="s">
        <v>14</v>
      </c>
      <c r="J32" s="43">
        <f t="shared" si="0"/>
        <v>543.4</v>
      </c>
      <c r="K32" s="46">
        <f t="shared" si="1"/>
        <v>2640.92</v>
      </c>
    </row>
    <row r="33" spans="1:11" ht="30" x14ac:dyDescent="0.25">
      <c r="A33" s="37" t="s">
        <v>41</v>
      </c>
      <c r="B33" s="38" t="s">
        <v>37</v>
      </c>
      <c r="C33" s="39" t="s">
        <v>106</v>
      </c>
      <c r="D33" s="40" t="s">
        <v>107</v>
      </c>
      <c r="E33" s="41" t="s">
        <v>108</v>
      </c>
      <c r="F33" s="42" t="s">
        <v>54</v>
      </c>
      <c r="G33" s="43">
        <v>26.2</v>
      </c>
      <c r="H33" s="44">
        <v>94.93</v>
      </c>
      <c r="I33" s="45" t="s">
        <v>14</v>
      </c>
      <c r="J33" s="43">
        <f t="shared" si="0"/>
        <v>117.29</v>
      </c>
      <c r="K33" s="46">
        <f t="shared" si="1"/>
        <v>3073</v>
      </c>
    </row>
    <row r="34" spans="1:11" ht="60" x14ac:dyDescent="0.25">
      <c r="A34" s="37" t="s">
        <v>41</v>
      </c>
      <c r="B34" s="38" t="s">
        <v>109</v>
      </c>
      <c r="C34" s="39" t="s">
        <v>43</v>
      </c>
      <c r="D34" s="40" t="s">
        <v>110</v>
      </c>
      <c r="E34" s="41" t="s">
        <v>111</v>
      </c>
      <c r="F34" s="42" t="s">
        <v>54</v>
      </c>
      <c r="G34" s="43">
        <v>0.36</v>
      </c>
      <c r="H34" s="44">
        <v>441.1</v>
      </c>
      <c r="I34" s="45" t="s">
        <v>14</v>
      </c>
      <c r="J34" s="43">
        <f t="shared" si="0"/>
        <v>544.98</v>
      </c>
      <c r="K34" s="46">
        <f t="shared" si="1"/>
        <v>196.19</v>
      </c>
    </row>
    <row r="35" spans="1:11" x14ac:dyDescent="0.25">
      <c r="A35" s="27" t="s">
        <v>38</v>
      </c>
      <c r="B35" s="28" t="s">
        <v>112</v>
      </c>
      <c r="C35" s="29"/>
      <c r="D35" s="30"/>
      <c r="E35" s="31" t="s">
        <v>113</v>
      </c>
      <c r="F35" s="32" t="s">
        <v>37</v>
      </c>
      <c r="G35" s="33">
        <v>0</v>
      </c>
      <c r="H35" s="47">
        <v>0</v>
      </c>
      <c r="I35" s="35" t="s">
        <v>14</v>
      </c>
      <c r="J35" s="43"/>
      <c r="K35" s="46">
        <f>SUM(K36:K41)</f>
        <v>74864.030000000013</v>
      </c>
    </row>
    <row r="36" spans="1:11" ht="30" x14ac:dyDescent="0.25">
      <c r="A36" s="37" t="s">
        <v>41</v>
      </c>
      <c r="B36" s="38" t="s">
        <v>114</v>
      </c>
      <c r="C36" s="39" t="s">
        <v>43</v>
      </c>
      <c r="D36" s="40" t="s">
        <v>115</v>
      </c>
      <c r="E36" s="41" t="s">
        <v>116</v>
      </c>
      <c r="F36" s="42" t="s">
        <v>54</v>
      </c>
      <c r="G36" s="43">
        <v>369.76</v>
      </c>
      <c r="H36" s="44">
        <v>11.32</v>
      </c>
      <c r="I36" s="45" t="s">
        <v>14</v>
      </c>
      <c r="J36" s="43">
        <f t="shared" si="0"/>
        <v>13.99</v>
      </c>
      <c r="K36" s="46">
        <f t="shared" si="1"/>
        <v>5172.9399999999996</v>
      </c>
    </row>
    <row r="37" spans="1:11" ht="45" x14ac:dyDescent="0.25">
      <c r="A37" s="37" t="s">
        <v>41</v>
      </c>
      <c r="B37" s="38" t="s">
        <v>117</v>
      </c>
      <c r="C37" s="39" t="s">
        <v>64</v>
      </c>
      <c r="D37" s="40" t="s">
        <v>118</v>
      </c>
      <c r="E37" s="41" t="s">
        <v>119</v>
      </c>
      <c r="F37" s="42" t="s">
        <v>120</v>
      </c>
      <c r="G37" s="43">
        <v>7</v>
      </c>
      <c r="H37" s="44">
        <v>841.41</v>
      </c>
      <c r="I37" s="45" t="s">
        <v>14</v>
      </c>
      <c r="J37" s="43">
        <f t="shared" si="0"/>
        <v>1039.56</v>
      </c>
      <c r="K37" s="46">
        <f t="shared" si="1"/>
        <v>7276.92</v>
      </c>
    </row>
    <row r="38" spans="1:11" ht="45" x14ac:dyDescent="0.25">
      <c r="A38" s="37" t="s">
        <v>41</v>
      </c>
      <c r="B38" s="38" t="s">
        <v>121</v>
      </c>
      <c r="C38" s="39" t="s">
        <v>64</v>
      </c>
      <c r="D38" s="40" t="s">
        <v>122</v>
      </c>
      <c r="E38" s="41" t="s">
        <v>123</v>
      </c>
      <c r="F38" s="42" t="s">
        <v>120</v>
      </c>
      <c r="G38" s="43">
        <v>10</v>
      </c>
      <c r="H38" s="44">
        <v>633.48</v>
      </c>
      <c r="I38" s="45" t="s">
        <v>14</v>
      </c>
      <c r="J38" s="43">
        <f t="shared" si="0"/>
        <v>782.66</v>
      </c>
      <c r="K38" s="46">
        <f t="shared" si="1"/>
        <v>7826.6</v>
      </c>
    </row>
    <row r="39" spans="1:11" ht="45" x14ac:dyDescent="0.25">
      <c r="A39" s="37" t="s">
        <v>41</v>
      </c>
      <c r="B39" s="38" t="s">
        <v>124</v>
      </c>
      <c r="C39" s="39" t="s">
        <v>64</v>
      </c>
      <c r="D39" s="40" t="s">
        <v>125</v>
      </c>
      <c r="E39" s="41" t="s">
        <v>126</v>
      </c>
      <c r="F39" s="42" t="s">
        <v>127</v>
      </c>
      <c r="G39" s="43">
        <v>365.64</v>
      </c>
      <c r="H39" s="44">
        <v>35.909999999999997</v>
      </c>
      <c r="I39" s="45" t="s">
        <v>14</v>
      </c>
      <c r="J39" s="43">
        <f t="shared" si="0"/>
        <v>44.37</v>
      </c>
      <c r="K39" s="46">
        <f t="shared" si="1"/>
        <v>16223.45</v>
      </c>
    </row>
    <row r="40" spans="1:11" ht="30" x14ac:dyDescent="0.25">
      <c r="A40" s="37" t="s">
        <v>41</v>
      </c>
      <c r="B40" s="38" t="s">
        <v>128</v>
      </c>
      <c r="C40" s="39" t="s">
        <v>64</v>
      </c>
      <c r="D40" s="40" t="s">
        <v>129</v>
      </c>
      <c r="E40" s="41" t="s">
        <v>130</v>
      </c>
      <c r="F40" s="42" t="s">
        <v>127</v>
      </c>
      <c r="G40" s="43">
        <v>365.64</v>
      </c>
      <c r="H40" s="44">
        <v>72.599999999999994</v>
      </c>
      <c r="I40" s="45" t="s">
        <v>14</v>
      </c>
      <c r="J40" s="43">
        <f t="shared" si="0"/>
        <v>89.7</v>
      </c>
      <c r="K40" s="46">
        <f t="shared" si="1"/>
        <v>32797.910000000003</v>
      </c>
    </row>
    <row r="41" spans="1:11" ht="30" x14ac:dyDescent="0.25">
      <c r="A41" s="37" t="s">
        <v>41</v>
      </c>
      <c r="B41" s="38" t="s">
        <v>131</v>
      </c>
      <c r="C41" s="39" t="s">
        <v>43</v>
      </c>
      <c r="D41" s="40" t="s">
        <v>132</v>
      </c>
      <c r="E41" s="41" t="s">
        <v>133</v>
      </c>
      <c r="F41" s="42" t="s">
        <v>97</v>
      </c>
      <c r="G41" s="43">
        <v>52.26</v>
      </c>
      <c r="H41" s="44">
        <v>86.21</v>
      </c>
      <c r="I41" s="45" t="s">
        <v>14</v>
      </c>
      <c r="J41" s="43">
        <f t="shared" si="0"/>
        <v>106.51</v>
      </c>
      <c r="K41" s="46">
        <f t="shared" si="1"/>
        <v>5566.21</v>
      </c>
    </row>
    <row r="42" spans="1:11" x14ac:dyDescent="0.25">
      <c r="A42" s="27" t="s">
        <v>38</v>
      </c>
      <c r="B42" s="28" t="s">
        <v>134</v>
      </c>
      <c r="C42" s="29"/>
      <c r="D42" s="30"/>
      <c r="E42" s="31" t="s">
        <v>135</v>
      </c>
      <c r="F42" s="32" t="s">
        <v>37</v>
      </c>
      <c r="G42" s="33">
        <v>0</v>
      </c>
      <c r="H42" s="47">
        <v>0</v>
      </c>
      <c r="I42" s="35" t="s">
        <v>14</v>
      </c>
      <c r="J42" s="43"/>
      <c r="K42" s="46">
        <f>SUM(K43:K48)</f>
        <v>101754.65000000002</v>
      </c>
    </row>
    <row r="43" spans="1:11" ht="30" x14ac:dyDescent="0.25">
      <c r="A43" s="37" t="s">
        <v>41</v>
      </c>
      <c r="B43" s="38" t="s">
        <v>136</v>
      </c>
      <c r="C43" s="39" t="s">
        <v>43</v>
      </c>
      <c r="D43" s="40" t="s">
        <v>137</v>
      </c>
      <c r="E43" s="41" t="s">
        <v>138</v>
      </c>
      <c r="F43" s="42" t="s">
        <v>54</v>
      </c>
      <c r="G43" s="43">
        <v>422.62</v>
      </c>
      <c r="H43" s="44">
        <v>14.62</v>
      </c>
      <c r="I43" s="45" t="s">
        <v>14</v>
      </c>
      <c r="J43" s="43">
        <f t="shared" si="0"/>
        <v>18.059999999999999</v>
      </c>
      <c r="K43" s="46">
        <f t="shared" si="1"/>
        <v>7632.52</v>
      </c>
    </row>
    <row r="44" spans="1:11" ht="60" x14ac:dyDescent="0.25">
      <c r="A44" s="37" t="s">
        <v>41</v>
      </c>
      <c r="B44" s="38" t="s">
        <v>139</v>
      </c>
      <c r="C44" s="39" t="s">
        <v>43</v>
      </c>
      <c r="D44" s="40" t="s">
        <v>140</v>
      </c>
      <c r="E44" s="41" t="s">
        <v>141</v>
      </c>
      <c r="F44" s="42" t="s">
        <v>54</v>
      </c>
      <c r="G44" s="43">
        <v>424.07</v>
      </c>
      <c r="H44" s="44">
        <v>137.97999999999999</v>
      </c>
      <c r="I44" s="45" t="s">
        <v>14</v>
      </c>
      <c r="J44" s="43">
        <f t="shared" si="0"/>
        <v>170.47</v>
      </c>
      <c r="K44" s="46">
        <f t="shared" si="1"/>
        <v>72291.210000000006</v>
      </c>
    </row>
    <row r="45" spans="1:11" ht="45" x14ac:dyDescent="0.25">
      <c r="A45" s="37" t="s">
        <v>41</v>
      </c>
      <c r="B45" s="38" t="s">
        <v>142</v>
      </c>
      <c r="C45" s="39" t="s">
        <v>43</v>
      </c>
      <c r="D45" s="40" t="s">
        <v>143</v>
      </c>
      <c r="E45" s="41" t="s">
        <v>144</v>
      </c>
      <c r="F45" s="42" t="s">
        <v>54</v>
      </c>
      <c r="G45" s="43">
        <v>40.85</v>
      </c>
      <c r="H45" s="44">
        <v>85.41</v>
      </c>
      <c r="I45" s="45" t="s">
        <v>14</v>
      </c>
      <c r="J45" s="43">
        <f t="shared" si="0"/>
        <v>105.52</v>
      </c>
      <c r="K45" s="46">
        <f t="shared" si="1"/>
        <v>4310.49</v>
      </c>
    </row>
    <row r="46" spans="1:11" ht="45" x14ac:dyDescent="0.25">
      <c r="A46" s="37" t="s">
        <v>41</v>
      </c>
      <c r="B46" s="38" t="s">
        <v>145</v>
      </c>
      <c r="C46" s="39" t="s">
        <v>43</v>
      </c>
      <c r="D46" s="40" t="s">
        <v>146</v>
      </c>
      <c r="E46" s="41" t="s">
        <v>147</v>
      </c>
      <c r="F46" s="42" t="s">
        <v>97</v>
      </c>
      <c r="G46" s="43">
        <v>1079.7</v>
      </c>
      <c r="H46" s="44">
        <v>11.52</v>
      </c>
      <c r="I46" s="45" t="s">
        <v>14</v>
      </c>
      <c r="J46" s="43">
        <f t="shared" si="0"/>
        <v>14.23</v>
      </c>
      <c r="K46" s="46">
        <f t="shared" si="1"/>
        <v>15364.13</v>
      </c>
    </row>
    <row r="47" spans="1:11" x14ac:dyDescent="0.25">
      <c r="A47" s="37" t="s">
        <v>41</v>
      </c>
      <c r="B47" s="38" t="s">
        <v>148</v>
      </c>
      <c r="C47" s="39" t="s">
        <v>43</v>
      </c>
      <c r="D47" s="40" t="s">
        <v>59</v>
      </c>
      <c r="E47" s="41" t="s">
        <v>60</v>
      </c>
      <c r="F47" s="42" t="s">
        <v>50</v>
      </c>
      <c r="G47" s="43">
        <v>30</v>
      </c>
      <c r="H47" s="44">
        <v>31.32</v>
      </c>
      <c r="I47" s="45" t="s">
        <v>14</v>
      </c>
      <c r="J47" s="43">
        <f t="shared" si="0"/>
        <v>38.700000000000003</v>
      </c>
      <c r="K47" s="46">
        <f t="shared" si="1"/>
        <v>1161</v>
      </c>
    </row>
    <row r="48" spans="1:11" ht="45" x14ac:dyDescent="0.25">
      <c r="A48" s="37" t="s">
        <v>41</v>
      </c>
      <c r="B48" s="38" t="s">
        <v>149</v>
      </c>
      <c r="C48" s="39" t="s">
        <v>64</v>
      </c>
      <c r="D48" s="40" t="s">
        <v>150</v>
      </c>
      <c r="E48" s="41" t="s">
        <v>151</v>
      </c>
      <c r="F48" s="42" t="s">
        <v>127</v>
      </c>
      <c r="G48" s="43">
        <v>11.01</v>
      </c>
      <c r="H48" s="44">
        <v>73.17</v>
      </c>
      <c r="I48" s="45" t="s">
        <v>14</v>
      </c>
      <c r="J48" s="43">
        <f t="shared" si="0"/>
        <v>90.4</v>
      </c>
      <c r="K48" s="46">
        <f t="shared" si="1"/>
        <v>995.3</v>
      </c>
    </row>
    <row r="49" spans="1:11" x14ac:dyDescent="0.25">
      <c r="A49" s="27" t="s">
        <v>38</v>
      </c>
      <c r="B49" s="28" t="s">
        <v>152</v>
      </c>
      <c r="C49" s="29"/>
      <c r="D49" s="30"/>
      <c r="E49" s="31" t="s">
        <v>153</v>
      </c>
      <c r="F49" s="32" t="s">
        <v>37</v>
      </c>
      <c r="G49" s="33">
        <v>0</v>
      </c>
      <c r="H49" s="47">
        <v>0</v>
      </c>
      <c r="I49" s="35" t="s">
        <v>14</v>
      </c>
      <c r="J49" s="43"/>
      <c r="K49" s="46">
        <f>SUM(K50:K53)</f>
        <v>42790.42</v>
      </c>
    </row>
    <row r="50" spans="1:11" ht="30" x14ac:dyDescent="0.25">
      <c r="A50" s="37" t="s">
        <v>41</v>
      </c>
      <c r="B50" s="38" t="s">
        <v>154</v>
      </c>
      <c r="C50" s="39" t="s">
        <v>43</v>
      </c>
      <c r="D50" s="40" t="s">
        <v>155</v>
      </c>
      <c r="E50" s="41" t="s">
        <v>156</v>
      </c>
      <c r="F50" s="42" t="s">
        <v>54</v>
      </c>
      <c r="G50" s="43">
        <v>2000</v>
      </c>
      <c r="H50" s="44">
        <v>15.28</v>
      </c>
      <c r="I50" s="45" t="s">
        <v>14</v>
      </c>
      <c r="J50" s="43">
        <f t="shared" si="0"/>
        <v>18.88</v>
      </c>
      <c r="K50" s="46">
        <f t="shared" si="1"/>
        <v>37760</v>
      </c>
    </row>
    <row r="51" spans="1:11" ht="30" x14ac:dyDescent="0.25">
      <c r="A51" s="37" t="s">
        <v>41</v>
      </c>
      <c r="B51" s="38" t="s">
        <v>157</v>
      </c>
      <c r="C51" s="39" t="s">
        <v>43</v>
      </c>
      <c r="D51" s="40" t="s">
        <v>158</v>
      </c>
      <c r="E51" s="41" t="s">
        <v>159</v>
      </c>
      <c r="F51" s="42" t="s">
        <v>54</v>
      </c>
      <c r="G51" s="43">
        <v>42.05</v>
      </c>
      <c r="H51" s="44">
        <v>24.25</v>
      </c>
      <c r="I51" s="45" t="s">
        <v>14</v>
      </c>
      <c r="J51" s="43">
        <f t="shared" si="0"/>
        <v>29.96</v>
      </c>
      <c r="K51" s="46">
        <f t="shared" si="1"/>
        <v>1259.82</v>
      </c>
    </row>
    <row r="52" spans="1:11" ht="30" x14ac:dyDescent="0.25">
      <c r="A52" s="37" t="s">
        <v>41</v>
      </c>
      <c r="B52" s="38" t="s">
        <v>160</v>
      </c>
      <c r="C52" s="39" t="s">
        <v>43</v>
      </c>
      <c r="D52" s="40" t="s">
        <v>161</v>
      </c>
      <c r="E52" s="41" t="s">
        <v>162</v>
      </c>
      <c r="F52" s="42" t="s">
        <v>54</v>
      </c>
      <c r="G52" s="43">
        <v>42.05</v>
      </c>
      <c r="H52" s="44">
        <v>13.49</v>
      </c>
      <c r="I52" s="45" t="s">
        <v>14</v>
      </c>
      <c r="J52" s="43">
        <f t="shared" si="0"/>
        <v>16.670000000000002</v>
      </c>
      <c r="K52" s="46">
        <f t="shared" si="1"/>
        <v>700.97</v>
      </c>
    </row>
    <row r="53" spans="1:11" ht="45" x14ac:dyDescent="0.25">
      <c r="A53" s="37" t="s">
        <v>41</v>
      </c>
      <c r="B53" s="38" t="s">
        <v>163</v>
      </c>
      <c r="C53" s="39" t="s">
        <v>43</v>
      </c>
      <c r="D53" s="40" t="s">
        <v>164</v>
      </c>
      <c r="E53" s="41" t="s">
        <v>165</v>
      </c>
      <c r="F53" s="42" t="s">
        <v>54</v>
      </c>
      <c r="G53" s="43">
        <v>114.24</v>
      </c>
      <c r="H53" s="44">
        <v>21.75</v>
      </c>
      <c r="I53" s="45" t="s">
        <v>14</v>
      </c>
      <c r="J53" s="43">
        <f t="shared" si="0"/>
        <v>26.87</v>
      </c>
      <c r="K53" s="46">
        <f t="shared" si="1"/>
        <v>3069.63</v>
      </c>
    </row>
    <row r="54" spans="1:11" x14ac:dyDescent="0.25">
      <c r="A54" s="27" t="s">
        <v>38</v>
      </c>
      <c r="B54" s="28" t="s">
        <v>166</v>
      </c>
      <c r="C54" s="29"/>
      <c r="D54" s="30"/>
      <c r="E54" s="31" t="s">
        <v>167</v>
      </c>
      <c r="F54" s="32" t="s">
        <v>37</v>
      </c>
      <c r="G54" s="33">
        <v>0</v>
      </c>
      <c r="H54" s="47">
        <v>0</v>
      </c>
      <c r="I54" s="35" t="s">
        <v>14</v>
      </c>
      <c r="J54" s="43"/>
      <c r="K54" s="46">
        <f>SUM(K55)</f>
        <v>13017.51</v>
      </c>
    </row>
    <row r="55" spans="1:11" ht="45" x14ac:dyDescent="0.25">
      <c r="A55" s="37" t="s">
        <v>41</v>
      </c>
      <c r="B55" s="38" t="s">
        <v>168</v>
      </c>
      <c r="C55" s="39" t="s">
        <v>43</v>
      </c>
      <c r="D55" s="40" t="s">
        <v>169</v>
      </c>
      <c r="E55" s="41" t="s">
        <v>170</v>
      </c>
      <c r="F55" s="42" t="s">
        <v>54</v>
      </c>
      <c r="G55" s="43">
        <v>48.7</v>
      </c>
      <c r="H55" s="44">
        <v>216.35</v>
      </c>
      <c r="I55" s="45" t="s">
        <v>14</v>
      </c>
      <c r="J55" s="43">
        <f t="shared" si="0"/>
        <v>267.3</v>
      </c>
      <c r="K55" s="46">
        <f t="shared" si="1"/>
        <v>13017.51</v>
      </c>
    </row>
    <row r="56" spans="1:11" x14ac:dyDescent="0.25">
      <c r="A56" s="27" t="s">
        <v>38</v>
      </c>
      <c r="B56" s="28" t="s">
        <v>171</v>
      </c>
      <c r="C56" s="29"/>
      <c r="D56" s="30"/>
      <c r="E56" s="31" t="s">
        <v>172</v>
      </c>
      <c r="F56" s="32" t="s">
        <v>37</v>
      </c>
      <c r="G56" s="33">
        <v>0</v>
      </c>
      <c r="H56" s="47">
        <v>0</v>
      </c>
      <c r="I56" s="35" t="s">
        <v>14</v>
      </c>
      <c r="J56" s="43"/>
      <c r="K56" s="46">
        <f>SUM(K57:K59)</f>
        <v>3891.18</v>
      </c>
    </row>
    <row r="57" spans="1:11" ht="30" x14ac:dyDescent="0.25">
      <c r="A57" s="37" t="s">
        <v>41</v>
      </c>
      <c r="B57" s="38" t="str">
        <f t="shared" ref="B57" si="2">IF(OR($C57=0,$L57=""),"-",CONCATENATE(#REF!&amp;".",IF(AND($A$5&gt;=2,$C57&gt;=2),#REF!&amp;".",""),IF(AND($A$5&gt;=3,$C57&gt;=3),#REF!&amp;".",""),IF(AND($A$5&gt;=4,$C57&gt;=4),#REF!&amp;".",""),IF($C57="S",#REF!&amp;".","")))</f>
        <v>-</v>
      </c>
      <c r="C57" s="39" t="s">
        <v>64</v>
      </c>
      <c r="D57" s="40" t="s">
        <v>219</v>
      </c>
      <c r="E57" s="41" t="s">
        <v>220</v>
      </c>
      <c r="F57" s="42" t="s">
        <v>120</v>
      </c>
      <c r="G57" s="43">
        <v>3</v>
      </c>
      <c r="H57" s="44">
        <v>37.380000000000003</v>
      </c>
      <c r="I57" s="45" t="s">
        <v>14</v>
      </c>
      <c r="J57" s="43">
        <f t="shared" si="0"/>
        <v>46.18</v>
      </c>
      <c r="K57" s="46">
        <f t="shared" si="1"/>
        <v>138.54</v>
      </c>
    </row>
    <row r="58" spans="1:11" ht="45" x14ac:dyDescent="0.25">
      <c r="A58" s="37" t="s">
        <v>41</v>
      </c>
      <c r="B58" s="38" t="s">
        <v>173</v>
      </c>
      <c r="C58" s="39" t="s">
        <v>64</v>
      </c>
      <c r="D58" s="40" t="s">
        <v>174</v>
      </c>
      <c r="E58" s="41" t="s">
        <v>175</v>
      </c>
      <c r="F58" s="42" t="s">
        <v>120</v>
      </c>
      <c r="G58" s="43">
        <v>3</v>
      </c>
      <c r="H58" s="44">
        <v>142.80000000000001</v>
      </c>
      <c r="I58" s="45" t="s">
        <v>14</v>
      </c>
      <c r="J58" s="43">
        <f t="shared" si="0"/>
        <v>176.43</v>
      </c>
      <c r="K58" s="46">
        <f t="shared" si="1"/>
        <v>529.29</v>
      </c>
    </row>
    <row r="59" spans="1:11" ht="45" x14ac:dyDescent="0.25">
      <c r="A59" s="37" t="s">
        <v>41</v>
      </c>
      <c r="B59" s="38" t="s">
        <v>176</v>
      </c>
      <c r="C59" s="39" t="s">
        <v>64</v>
      </c>
      <c r="D59" s="40" t="s">
        <v>177</v>
      </c>
      <c r="E59" s="41" t="s">
        <v>178</v>
      </c>
      <c r="F59" s="42" t="s">
        <v>120</v>
      </c>
      <c r="G59" s="43">
        <v>15</v>
      </c>
      <c r="H59" s="44">
        <v>173.93</v>
      </c>
      <c r="I59" s="45" t="s">
        <v>14</v>
      </c>
      <c r="J59" s="43">
        <f t="shared" si="0"/>
        <v>214.89</v>
      </c>
      <c r="K59" s="46">
        <f t="shared" si="1"/>
        <v>3223.35</v>
      </c>
    </row>
    <row r="60" spans="1:11" x14ac:dyDescent="0.25">
      <c r="A60" s="27" t="s">
        <v>38</v>
      </c>
      <c r="B60" s="28" t="s">
        <v>179</v>
      </c>
      <c r="C60" s="29"/>
      <c r="D60" s="30"/>
      <c r="E60" s="31" t="s">
        <v>180</v>
      </c>
      <c r="F60" s="32" t="s">
        <v>37</v>
      </c>
      <c r="G60" s="33">
        <v>0</v>
      </c>
      <c r="H60" s="47">
        <v>0</v>
      </c>
      <c r="I60" s="35" t="s">
        <v>14</v>
      </c>
      <c r="J60" s="43"/>
      <c r="K60" s="46">
        <f>SUM(K61:K68)</f>
        <v>2017.79</v>
      </c>
    </row>
    <row r="61" spans="1:11" ht="30" x14ac:dyDescent="0.25">
      <c r="A61" s="37" t="s">
        <v>41</v>
      </c>
      <c r="B61" s="38" t="s">
        <v>181</v>
      </c>
      <c r="C61" s="39" t="s">
        <v>43</v>
      </c>
      <c r="D61" s="50" t="s">
        <v>182</v>
      </c>
      <c r="E61" s="41" t="s">
        <v>183</v>
      </c>
      <c r="F61" s="42" t="s">
        <v>97</v>
      </c>
      <c r="G61" s="43">
        <v>10</v>
      </c>
      <c r="H61" s="44">
        <v>51.74</v>
      </c>
      <c r="I61" s="45" t="s">
        <v>14</v>
      </c>
      <c r="J61" s="43">
        <f t="shared" si="0"/>
        <v>63.92</v>
      </c>
      <c r="K61" s="46">
        <f t="shared" si="1"/>
        <v>639.20000000000005</v>
      </c>
    </row>
    <row r="62" spans="1:11" ht="30" x14ac:dyDescent="0.25">
      <c r="A62" s="37" t="s">
        <v>41</v>
      </c>
      <c r="B62" s="38" t="s">
        <v>184</v>
      </c>
      <c r="C62" s="39" t="s">
        <v>43</v>
      </c>
      <c r="D62" s="50" t="s">
        <v>185</v>
      </c>
      <c r="E62" s="41" t="s">
        <v>186</v>
      </c>
      <c r="F62" s="42" t="s">
        <v>97</v>
      </c>
      <c r="G62" s="43">
        <v>5</v>
      </c>
      <c r="H62" s="44">
        <v>28.74</v>
      </c>
      <c r="I62" s="45" t="s">
        <v>14</v>
      </c>
      <c r="J62" s="43">
        <f t="shared" si="0"/>
        <v>35.51</v>
      </c>
      <c r="K62" s="46">
        <f t="shared" si="1"/>
        <v>177.55</v>
      </c>
    </row>
    <row r="63" spans="1:11" ht="30" x14ac:dyDescent="0.25">
      <c r="A63" s="37" t="s">
        <v>41</v>
      </c>
      <c r="B63" s="38" t="s">
        <v>187</v>
      </c>
      <c r="C63" s="39" t="s">
        <v>43</v>
      </c>
      <c r="D63" s="50" t="s">
        <v>188</v>
      </c>
      <c r="E63" s="41" t="s">
        <v>189</v>
      </c>
      <c r="F63" s="42" t="s">
        <v>97</v>
      </c>
      <c r="G63" s="43">
        <v>5</v>
      </c>
      <c r="H63" s="44">
        <v>23.71</v>
      </c>
      <c r="I63" s="45" t="s">
        <v>14</v>
      </c>
      <c r="J63" s="43">
        <f t="shared" si="0"/>
        <v>29.29</v>
      </c>
      <c r="K63" s="46">
        <f t="shared" si="1"/>
        <v>146.44999999999999</v>
      </c>
    </row>
    <row r="64" spans="1:11" ht="30" x14ac:dyDescent="0.25">
      <c r="A64" s="37" t="s">
        <v>41</v>
      </c>
      <c r="B64" s="38" t="s">
        <v>190</v>
      </c>
      <c r="C64" s="39" t="s">
        <v>43</v>
      </c>
      <c r="D64" s="50" t="s">
        <v>191</v>
      </c>
      <c r="E64" s="41" t="s">
        <v>192</v>
      </c>
      <c r="F64" s="42" t="s">
        <v>97</v>
      </c>
      <c r="G64" s="43">
        <v>10</v>
      </c>
      <c r="H64" s="44">
        <v>40.229999999999997</v>
      </c>
      <c r="I64" s="45" t="s">
        <v>14</v>
      </c>
      <c r="J64" s="43">
        <f t="shared" si="0"/>
        <v>49.7</v>
      </c>
      <c r="K64" s="46">
        <f t="shared" si="1"/>
        <v>497</v>
      </c>
    </row>
    <row r="65" spans="1:11" ht="30" x14ac:dyDescent="0.25">
      <c r="A65" s="37" t="s">
        <v>41</v>
      </c>
      <c r="B65" s="38" t="s">
        <v>193</v>
      </c>
      <c r="C65" s="39" t="s">
        <v>43</v>
      </c>
      <c r="D65" s="50" t="s">
        <v>194</v>
      </c>
      <c r="E65" s="41" t="s">
        <v>195</v>
      </c>
      <c r="F65" s="42" t="s">
        <v>196</v>
      </c>
      <c r="G65" s="43">
        <v>1</v>
      </c>
      <c r="H65" s="44">
        <v>54.44</v>
      </c>
      <c r="I65" s="45" t="s">
        <v>14</v>
      </c>
      <c r="J65" s="43">
        <f t="shared" si="0"/>
        <v>67.260000000000005</v>
      </c>
      <c r="K65" s="46">
        <f t="shared" si="1"/>
        <v>67.260000000000005</v>
      </c>
    </row>
    <row r="66" spans="1:11" ht="30" x14ac:dyDescent="0.25">
      <c r="A66" s="37" t="s">
        <v>41</v>
      </c>
      <c r="B66" s="38" t="s">
        <v>197</v>
      </c>
      <c r="C66" s="39" t="s">
        <v>64</v>
      </c>
      <c r="D66" s="50" t="s">
        <v>198</v>
      </c>
      <c r="E66" s="41" t="s">
        <v>199</v>
      </c>
      <c r="F66" s="42" t="s">
        <v>120</v>
      </c>
      <c r="G66" s="43">
        <v>1</v>
      </c>
      <c r="H66" s="44">
        <v>282.7</v>
      </c>
      <c r="I66" s="45" t="s">
        <v>14</v>
      </c>
      <c r="J66" s="43">
        <f t="shared" si="0"/>
        <v>349.28</v>
      </c>
      <c r="K66" s="46">
        <f t="shared" si="1"/>
        <v>349.28</v>
      </c>
    </row>
    <row r="67" spans="1:11" ht="30" x14ac:dyDescent="0.25">
      <c r="A67" s="37" t="s">
        <v>41</v>
      </c>
      <c r="B67" s="38" t="s">
        <v>200</v>
      </c>
      <c r="C67" s="39" t="s">
        <v>64</v>
      </c>
      <c r="D67" s="50" t="s">
        <v>201</v>
      </c>
      <c r="E67" s="41" t="s">
        <v>202</v>
      </c>
      <c r="F67" s="42" t="s">
        <v>120</v>
      </c>
      <c r="G67" s="43">
        <v>1</v>
      </c>
      <c r="H67" s="44">
        <v>34.159999999999997</v>
      </c>
      <c r="I67" s="45" t="s">
        <v>14</v>
      </c>
      <c r="J67" s="43">
        <f t="shared" si="0"/>
        <v>42.2</v>
      </c>
      <c r="K67" s="46">
        <f t="shared" si="1"/>
        <v>42.2</v>
      </c>
    </row>
    <row r="68" spans="1:11" ht="30" x14ac:dyDescent="0.25">
      <c r="A68" s="37" t="s">
        <v>41</v>
      </c>
      <c r="B68" s="38" t="s">
        <v>203</v>
      </c>
      <c r="C68" s="39" t="s">
        <v>64</v>
      </c>
      <c r="D68" s="50" t="s">
        <v>204</v>
      </c>
      <c r="E68" s="41" t="s">
        <v>205</v>
      </c>
      <c r="F68" s="42" t="s">
        <v>120</v>
      </c>
      <c r="G68" s="43">
        <v>1</v>
      </c>
      <c r="H68" s="44">
        <v>80.010000000000005</v>
      </c>
      <c r="I68" s="45" t="s">
        <v>14</v>
      </c>
      <c r="J68" s="43">
        <f t="shared" si="0"/>
        <v>98.85</v>
      </c>
      <c r="K68" s="46">
        <f t="shared" si="1"/>
        <v>98.85</v>
      </c>
    </row>
    <row r="69" spans="1:11" x14ac:dyDescent="0.25">
      <c r="A69" s="51"/>
      <c r="B69" s="52"/>
      <c r="C69" s="53"/>
      <c r="D69" s="53"/>
      <c r="E69" s="53"/>
      <c r="F69" s="53"/>
      <c r="G69" s="53"/>
      <c r="H69" s="53"/>
      <c r="I69" s="53"/>
      <c r="J69" s="53"/>
      <c r="K69" s="54"/>
    </row>
    <row r="70" spans="1:1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x14ac:dyDescent="0.25">
      <c r="A72" s="4"/>
      <c r="B72" s="56" t="s">
        <v>206</v>
      </c>
      <c r="C72" s="4"/>
      <c r="D72" s="84" t="s">
        <v>207</v>
      </c>
      <c r="E72" s="84"/>
      <c r="F72" s="84"/>
      <c r="G72" s="84"/>
      <c r="H72" s="84"/>
      <c r="I72" s="84"/>
      <c r="J72" s="84"/>
      <c r="K72" s="8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57" t="s">
        <v>208</v>
      </c>
      <c r="C74" s="55"/>
      <c r="D74" s="55"/>
      <c r="E74" s="55"/>
      <c r="F74" s="55"/>
      <c r="G74" s="55"/>
      <c r="H74" s="55"/>
      <c r="I74" s="55"/>
      <c r="J74" s="55"/>
      <c r="K74" s="58"/>
    </row>
    <row r="75" spans="1:11" x14ac:dyDescent="0.25">
      <c r="A75" s="4"/>
      <c r="B75" s="85"/>
      <c r="C75" s="85"/>
      <c r="D75" s="85"/>
      <c r="E75" s="85"/>
      <c r="F75" s="85"/>
      <c r="G75" s="85"/>
      <c r="H75" s="85"/>
      <c r="I75" s="85"/>
      <c r="J75" s="85"/>
      <c r="K75" s="85"/>
    </row>
    <row r="76" spans="1:11" x14ac:dyDescent="0.25">
      <c r="A76" s="4"/>
      <c r="B76" s="85"/>
      <c r="C76" s="85"/>
      <c r="D76" s="85"/>
      <c r="E76" s="85"/>
      <c r="F76" s="85"/>
      <c r="G76" s="85"/>
      <c r="H76" s="85"/>
      <c r="I76" s="85"/>
      <c r="J76" s="85"/>
      <c r="K76" s="85"/>
    </row>
    <row r="77" spans="1:11" x14ac:dyDescent="0.25">
      <c r="A77" s="4"/>
      <c r="B77" s="85"/>
      <c r="C77" s="85"/>
      <c r="D77" s="85"/>
      <c r="E77" s="85"/>
      <c r="F77" s="85"/>
      <c r="G77" s="85"/>
      <c r="H77" s="85"/>
      <c r="I77" s="85"/>
      <c r="J77" s="85"/>
      <c r="K77" s="85"/>
    </row>
    <row r="78" spans="1:11" x14ac:dyDescent="0.25">
      <c r="A78" s="4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x14ac:dyDescent="0.25">
      <c r="A79" s="4"/>
      <c r="B79" s="86" t="s">
        <v>209</v>
      </c>
      <c r="C79" s="86"/>
      <c r="D79" s="86"/>
      <c r="E79" s="86"/>
      <c r="F79" s="86"/>
      <c r="G79" s="86"/>
      <c r="H79" s="86"/>
      <c r="I79" s="86"/>
      <c r="J79" s="86"/>
      <c r="K79" s="86"/>
    </row>
    <row r="80" spans="1:11" x14ac:dyDescent="0.25">
      <c r="A80" s="4"/>
      <c r="B80" s="78" t="s">
        <v>210</v>
      </c>
      <c r="C80" s="78"/>
      <c r="D80" s="78"/>
      <c r="E80" s="78"/>
      <c r="F80" s="78"/>
      <c r="G80" s="78"/>
      <c r="H80" s="78"/>
      <c r="I80" s="78"/>
      <c r="J80" s="78"/>
      <c r="K80" s="78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79" t="s">
        <v>19</v>
      </c>
      <c r="C82" s="79"/>
      <c r="D82" s="79"/>
      <c r="E82" s="4"/>
      <c r="F82" s="60"/>
      <c r="G82" s="60"/>
      <c r="H82" s="60"/>
      <c r="I82" s="60"/>
      <c r="J82" s="61"/>
      <c r="K82" s="4"/>
    </row>
    <row r="83" spans="1:11" x14ac:dyDescent="0.25">
      <c r="A83" s="4"/>
      <c r="B83" s="62" t="s">
        <v>211</v>
      </c>
      <c r="C83" s="4"/>
      <c r="D83" s="4"/>
      <c r="E83" s="4"/>
      <c r="F83" s="63" t="s">
        <v>212</v>
      </c>
      <c r="G83" s="63"/>
      <c r="H83" s="63"/>
      <c r="I83" s="63"/>
      <c r="K83" s="4"/>
    </row>
    <row r="84" spans="1:11" x14ac:dyDescent="0.25">
      <c r="A84" s="4"/>
      <c r="B84" s="4"/>
      <c r="C84" s="4"/>
      <c r="D84" s="4"/>
      <c r="E84" s="4"/>
      <c r="F84" s="64" t="s">
        <v>213</v>
      </c>
      <c r="G84" s="65" t="s">
        <v>214</v>
      </c>
      <c r="H84" s="66"/>
      <c r="I84" s="67"/>
      <c r="K84" s="4"/>
    </row>
    <row r="85" spans="1:11" x14ac:dyDescent="0.25">
      <c r="A85" s="4"/>
      <c r="B85" s="80">
        <v>44719</v>
      </c>
      <c r="C85" s="80"/>
      <c r="D85" s="80"/>
      <c r="E85" s="4"/>
      <c r="F85" s="64" t="s">
        <v>215</v>
      </c>
      <c r="G85" s="65" t="s">
        <v>216</v>
      </c>
      <c r="H85" s="67"/>
      <c r="I85" s="67"/>
      <c r="K85" s="4"/>
    </row>
    <row r="86" spans="1:11" x14ac:dyDescent="0.25">
      <c r="A86" s="4"/>
      <c r="B86" s="68" t="s">
        <v>217</v>
      </c>
      <c r="C86" s="69"/>
      <c r="D86" s="69"/>
      <c r="E86" s="4"/>
      <c r="F86" s="64" t="s">
        <v>218</v>
      </c>
      <c r="G86" s="65">
        <v>0</v>
      </c>
      <c r="H86" s="67"/>
      <c r="I86" s="67"/>
      <c r="K86" s="4"/>
    </row>
  </sheetData>
  <mergeCells count="15">
    <mergeCell ref="A4:B4"/>
    <mergeCell ref="E4:J4"/>
    <mergeCell ref="A5:B5"/>
    <mergeCell ref="E5:J5"/>
    <mergeCell ref="A7:B7"/>
    <mergeCell ref="E7:G7"/>
    <mergeCell ref="B80:K80"/>
    <mergeCell ref="B82:D82"/>
    <mergeCell ref="B85:D85"/>
    <mergeCell ref="A8:B8"/>
    <mergeCell ref="E8:G8"/>
    <mergeCell ref="B10:E10"/>
    <mergeCell ref="D72:K72"/>
    <mergeCell ref="B75:K77"/>
    <mergeCell ref="B79:K79"/>
  </mergeCells>
  <conditionalFormatting sqref="A8:B8">
    <cfRule type="expression" dxfId="114" priority="133" stopIfTrue="1">
      <formula>ISERROR(INDIRECT($F$9))</formula>
    </cfRule>
  </conditionalFormatting>
  <conditionalFormatting sqref="E7:H8">
    <cfRule type="expression" dxfId="113" priority="134" stopIfTrue="1">
      <formula>TIPOORCAMENTO="Proposto"</formula>
    </cfRule>
  </conditionalFormatting>
  <conditionalFormatting sqref="A11:B19 E11:E19 J11:K68">
    <cfRule type="expression" dxfId="112" priority="125" stopIfTrue="1">
      <formula>$C11=1</formula>
    </cfRule>
    <cfRule type="expression" dxfId="111" priority="126" stopIfTrue="1">
      <formula>OR($C11=0,$C11=2,$C11=3,$C11=4)</formula>
    </cfRule>
  </conditionalFormatting>
  <conditionalFormatting sqref="H11:I12 I13:I19">
    <cfRule type="expression" dxfId="110" priority="127" stopIfTrue="1">
      <formula>$C11=1</formula>
    </cfRule>
    <cfRule type="expression" dxfId="109" priority="128" stopIfTrue="1">
      <formula>OR($C11=0,$C11=2,$C11=3,$C11=4)</formula>
    </cfRule>
    <cfRule type="expression" dxfId="108" priority="129" stopIfTrue="1">
      <formula>AND(TIPOORCAMENTO="Licitado",$C11&lt;&gt;"L",$C11&lt;&gt;-1)</formula>
    </cfRule>
  </conditionalFormatting>
  <conditionalFormatting sqref="C11:D15 F11:G19 C16:C19">
    <cfRule type="expression" dxfId="107" priority="130" stopIfTrue="1">
      <formula>$C11=1</formula>
    </cfRule>
    <cfRule type="expression" dxfId="106" priority="131" stopIfTrue="1">
      <formula>OR($C11=0,$C11=2,$C11=3,$C11=4)</formula>
    </cfRule>
  </conditionalFormatting>
  <conditionalFormatting sqref="A20:B27 E20:E22 E26">
    <cfRule type="expression" dxfId="105" priority="118" stopIfTrue="1">
      <formula>$C20=1</formula>
    </cfRule>
    <cfRule type="expression" dxfId="104" priority="119" stopIfTrue="1">
      <formula>OR($C20=0,$C20=2,$C20=3,$C20=4)</formula>
    </cfRule>
  </conditionalFormatting>
  <conditionalFormatting sqref="H22:I22 I23:I27 I20:I21">
    <cfRule type="expression" dxfId="103" priority="120" stopIfTrue="1">
      <formula>$C20=1</formula>
    </cfRule>
    <cfRule type="expression" dxfId="102" priority="121" stopIfTrue="1">
      <formula>OR($C20=0,$C20=2,$C20=3,$C20=4)</formula>
    </cfRule>
    <cfRule type="expression" dxfId="101" priority="122" stopIfTrue="1">
      <formula>AND(TIPOORCAMENTO="Licitado",$C20&lt;&gt;"L",$C20&lt;&gt;-1)</formula>
    </cfRule>
  </conditionalFormatting>
  <conditionalFormatting sqref="C22:D22 F20:G27 C23:C27 C20:C21">
    <cfRule type="expression" dxfId="100" priority="123" stopIfTrue="1">
      <formula>$C20=1</formula>
    </cfRule>
    <cfRule type="expression" dxfId="99" priority="124" stopIfTrue="1">
      <formula>OR($C20=0,$C20=2,$C20=3,$C20=4)</formula>
    </cfRule>
  </conditionalFormatting>
  <conditionalFormatting sqref="D16">
    <cfRule type="expression" dxfId="98" priority="116" stopIfTrue="1">
      <formula>$C16=1</formula>
    </cfRule>
    <cfRule type="expression" dxfId="97" priority="117" stopIfTrue="1">
      <formula>OR($C16=0,$C16=2,$C16=3,$C16=4)</formula>
    </cfRule>
  </conditionalFormatting>
  <conditionalFormatting sqref="E23:E24">
    <cfRule type="expression" dxfId="96" priority="112" stopIfTrue="1">
      <formula>$C23=1</formula>
    </cfRule>
    <cfRule type="expression" dxfId="95" priority="113" stopIfTrue="1">
      <formula>OR($C23=0,$C23=2,$C23=3,$C23=4)</formula>
    </cfRule>
  </conditionalFormatting>
  <conditionalFormatting sqref="D23:D24">
    <cfRule type="expression" dxfId="94" priority="114" stopIfTrue="1">
      <formula>$C23=1</formula>
    </cfRule>
    <cfRule type="expression" dxfId="93" priority="115" stopIfTrue="1">
      <formula>OR($C23=0,$C23=2,$C23=3,$C23=4)</formula>
    </cfRule>
  </conditionalFormatting>
  <conditionalFormatting sqref="E25">
    <cfRule type="expression" dxfId="92" priority="108" stopIfTrue="1">
      <formula>$C25=1</formula>
    </cfRule>
    <cfRule type="expression" dxfId="91" priority="109" stopIfTrue="1">
      <formula>OR($C25=0,$C25=2,$C25=3,$C25=4)</formula>
    </cfRule>
  </conditionalFormatting>
  <conditionalFormatting sqref="D25">
    <cfRule type="expression" dxfId="90" priority="110" stopIfTrue="1">
      <formula>$C25=1</formula>
    </cfRule>
    <cfRule type="expression" dxfId="89" priority="111" stopIfTrue="1">
      <formula>OR($C25=0,$C25=2,$C25=3,$C25=4)</formula>
    </cfRule>
  </conditionalFormatting>
  <conditionalFormatting sqref="D17:D19">
    <cfRule type="expression" dxfId="88" priority="106" stopIfTrue="1">
      <formula>$C17=1</formula>
    </cfRule>
    <cfRule type="expression" dxfId="87" priority="107" stopIfTrue="1">
      <formula>OR($C17=0,$C17=2,$C17=3,$C17=4)</formula>
    </cfRule>
  </conditionalFormatting>
  <conditionalFormatting sqref="D20">
    <cfRule type="expression" dxfId="86" priority="104" stopIfTrue="1">
      <formula>$C20=1</formula>
    </cfRule>
    <cfRule type="expression" dxfId="85" priority="105" stopIfTrue="1">
      <formula>OR($C20=0,$C20=2,$C20=3,$C20=4)</formula>
    </cfRule>
  </conditionalFormatting>
  <conditionalFormatting sqref="E17">
    <cfRule type="expression" dxfId="84" priority="102" stopIfTrue="1">
      <formula>$C17=1</formula>
    </cfRule>
    <cfRule type="expression" dxfId="83" priority="103" stopIfTrue="1">
      <formula>OR($C17=0,$C17=2,$C17=3,$C17=4)</formula>
    </cfRule>
  </conditionalFormatting>
  <conditionalFormatting sqref="D14:D16">
    <cfRule type="expression" dxfId="82" priority="100" stopIfTrue="1">
      <formula>$C14=1</formula>
    </cfRule>
    <cfRule type="expression" dxfId="81" priority="101" stopIfTrue="1">
      <formula>OR($C14=0,$C14=2,$C14=3,$C14=4)</formula>
    </cfRule>
  </conditionalFormatting>
  <conditionalFormatting sqref="D17">
    <cfRule type="expression" dxfId="80" priority="98" stopIfTrue="1">
      <formula>$C17=1</formula>
    </cfRule>
    <cfRule type="expression" dxfId="79" priority="99" stopIfTrue="1">
      <formula>OR($C17=0,$C17=2,$C17=3,$C17=4)</formula>
    </cfRule>
  </conditionalFormatting>
  <conditionalFormatting sqref="D21">
    <cfRule type="expression" dxfId="78" priority="96" stopIfTrue="1">
      <formula>$C21=1</formula>
    </cfRule>
    <cfRule type="expression" dxfId="77" priority="97" stopIfTrue="1">
      <formula>OR($C21=0,$C21=2,$C21=3,$C21=4)</formula>
    </cfRule>
  </conditionalFormatting>
  <conditionalFormatting sqref="D26">
    <cfRule type="expression" dxfId="76" priority="94" stopIfTrue="1">
      <formula>$C26=1</formula>
    </cfRule>
    <cfRule type="expression" dxfId="75" priority="95" stopIfTrue="1">
      <formula>OR($C26=0,$C26=2,$C26=3,$C26=4)</formula>
    </cfRule>
  </conditionalFormatting>
  <conditionalFormatting sqref="H23:H68">
    <cfRule type="expression" dxfId="74" priority="92" stopIfTrue="1">
      <formula>$C23=1</formula>
    </cfRule>
    <cfRule type="expression" dxfId="73" priority="93" stopIfTrue="1">
      <formula>OR($C23=0,$C23=2,$C23=3,$C23=4)</formula>
    </cfRule>
  </conditionalFormatting>
  <conditionalFormatting sqref="H13:H21">
    <cfRule type="expression" dxfId="72" priority="90" stopIfTrue="1">
      <formula>$C13=1</formula>
    </cfRule>
    <cfRule type="expression" dxfId="71" priority="91" stopIfTrue="1">
      <formula>OR($C13=0,$C13=2,$C13=3,$C13=4)</formula>
    </cfRule>
  </conditionalFormatting>
  <conditionalFormatting sqref="A28:B34 E30:E34">
    <cfRule type="expression" dxfId="70" priority="83" stopIfTrue="1">
      <formula>$C28=1</formula>
    </cfRule>
    <cfRule type="expression" dxfId="69" priority="84" stopIfTrue="1">
      <formula>OR($C28=0,$C28=2,$C28=3,$C28=4)</formula>
    </cfRule>
  </conditionalFormatting>
  <conditionalFormatting sqref="I28:I34">
    <cfRule type="expression" dxfId="68" priority="85" stopIfTrue="1">
      <formula>$C28=1</formula>
    </cfRule>
    <cfRule type="expression" dxfId="67" priority="86" stopIfTrue="1">
      <formula>OR($C28=0,$C28=2,$C28=3,$C28=4)</formula>
    </cfRule>
    <cfRule type="expression" dxfId="66" priority="87" stopIfTrue="1">
      <formula>AND(TIPOORCAMENTO="Licitado",$C28&lt;&gt;"L",$C28&lt;&gt;-1)</formula>
    </cfRule>
  </conditionalFormatting>
  <conditionalFormatting sqref="C30:D34 F28:G34 C28:C29">
    <cfRule type="expression" dxfId="65" priority="88" stopIfTrue="1">
      <formula>$C28=1</formula>
    </cfRule>
    <cfRule type="expression" dxfId="64" priority="89" stopIfTrue="1">
      <formula>OR($C28=0,$C28=2,$C28=3,$C28=4)</formula>
    </cfRule>
  </conditionalFormatting>
  <conditionalFormatting sqref="E27">
    <cfRule type="expression" dxfId="63" priority="79" stopIfTrue="1">
      <formula>$C27=1</formula>
    </cfRule>
    <cfRule type="expression" dxfId="62" priority="80" stopIfTrue="1">
      <formula>OR($C27=0,$C27=2,$C27=3,$C27=4)</formula>
    </cfRule>
  </conditionalFormatting>
  <conditionalFormatting sqref="D27">
    <cfRule type="expression" dxfId="61" priority="81" stopIfTrue="1">
      <formula>$C27=1</formula>
    </cfRule>
    <cfRule type="expression" dxfId="60" priority="82" stopIfTrue="1">
      <formula>OR($C27=0,$C27=2,$C27=3,$C27=4)</formula>
    </cfRule>
  </conditionalFormatting>
  <conditionalFormatting sqref="E28:E29">
    <cfRule type="expression" dxfId="59" priority="75" stopIfTrue="1">
      <formula>$C28=1</formula>
    </cfRule>
    <cfRule type="expression" dxfId="58" priority="76" stopIfTrue="1">
      <formula>OR($C28=0,$C28=2,$C28=3,$C28=4)</formula>
    </cfRule>
  </conditionalFormatting>
  <conditionalFormatting sqref="D28:D29">
    <cfRule type="expression" dxfId="57" priority="77" stopIfTrue="1">
      <formula>$C28=1</formula>
    </cfRule>
    <cfRule type="expression" dxfId="56" priority="78" stopIfTrue="1">
      <formula>OR($C28=0,$C28=2,$C28=3,$C28=4)</formula>
    </cfRule>
  </conditionalFormatting>
  <conditionalFormatting sqref="A35:B40 E35:E40">
    <cfRule type="expression" dxfId="55" priority="68" stopIfTrue="1">
      <formula>$C35=1</formula>
    </cfRule>
    <cfRule type="expression" dxfId="54" priority="69" stopIfTrue="1">
      <formula>OR($C35=0,$C35=2,$C35=3,$C35=4)</formula>
    </cfRule>
  </conditionalFormatting>
  <conditionalFormatting sqref="I35:I40">
    <cfRule type="expression" dxfId="53" priority="70" stopIfTrue="1">
      <formula>$C35=1</formula>
    </cfRule>
    <cfRule type="expression" dxfId="52" priority="71" stopIfTrue="1">
      <formula>OR($C35=0,$C35=2,$C35=3,$C35=4)</formula>
    </cfRule>
    <cfRule type="expression" dxfId="51" priority="72" stopIfTrue="1">
      <formula>AND(TIPOORCAMENTO="Licitado",$C35&lt;&gt;"L",$C35&lt;&gt;-1)</formula>
    </cfRule>
  </conditionalFormatting>
  <conditionalFormatting sqref="C35:D39 F35:G40 C40">
    <cfRule type="expression" dxfId="50" priority="73" stopIfTrue="1">
      <formula>$C35=1</formula>
    </cfRule>
    <cfRule type="expression" dxfId="49" priority="74" stopIfTrue="1">
      <formula>OR($C35=0,$C35=2,$C35=3,$C35=4)</formula>
    </cfRule>
  </conditionalFormatting>
  <conditionalFormatting sqref="A41:B47 E41:E47">
    <cfRule type="expression" dxfId="48" priority="61" stopIfTrue="1">
      <formula>$C41=1</formula>
    </cfRule>
    <cfRule type="expression" dxfId="47" priority="62" stopIfTrue="1">
      <formula>OR($C41=0,$C41=2,$C41=3,$C41=4)</formula>
    </cfRule>
  </conditionalFormatting>
  <conditionalFormatting sqref="I41:I47">
    <cfRule type="expression" dxfId="46" priority="63" stopIfTrue="1">
      <formula>$C41=1</formula>
    </cfRule>
    <cfRule type="expression" dxfId="45" priority="64" stopIfTrue="1">
      <formula>OR($C41=0,$C41=2,$C41=3,$C41=4)</formula>
    </cfRule>
    <cfRule type="expression" dxfId="44" priority="65" stopIfTrue="1">
      <formula>AND(TIPOORCAMENTO="Licitado",$C41&lt;&gt;"L",$C41&lt;&gt;-1)</formula>
    </cfRule>
  </conditionalFormatting>
  <conditionalFormatting sqref="C42:D46 C47 F41:G47 C41">
    <cfRule type="expression" dxfId="43" priority="66" stopIfTrue="1">
      <formula>$C41=1</formula>
    </cfRule>
    <cfRule type="expression" dxfId="42" priority="67" stopIfTrue="1">
      <formula>OR($C41=0,$C41=2,$C41=3,$C41=4)</formula>
    </cfRule>
  </conditionalFormatting>
  <conditionalFormatting sqref="D41">
    <cfRule type="expression" dxfId="41" priority="59" stopIfTrue="1">
      <formula>$C41=1</formula>
    </cfRule>
    <cfRule type="expression" dxfId="40" priority="60" stopIfTrue="1">
      <formula>OR($C41=0,$C41=2,$C41=3,$C41=4)</formula>
    </cfRule>
  </conditionalFormatting>
  <conditionalFormatting sqref="D40">
    <cfRule type="expression" dxfId="39" priority="57" stopIfTrue="1">
      <formula>$C40=1</formula>
    </cfRule>
    <cfRule type="expression" dxfId="38" priority="58" stopIfTrue="1">
      <formula>OR($C40=0,$C40=2,$C40=3,$C40=4)</formula>
    </cfRule>
  </conditionalFormatting>
  <conditionalFormatting sqref="A48:B53 E48:E53">
    <cfRule type="expression" dxfId="37" priority="50" stopIfTrue="1">
      <formula>$C48=1</formula>
    </cfRule>
    <cfRule type="expression" dxfId="36" priority="51" stopIfTrue="1">
      <formula>OR($C48=0,$C48=2,$C48=3,$C48=4)</formula>
    </cfRule>
  </conditionalFormatting>
  <conditionalFormatting sqref="I48:I53">
    <cfRule type="expression" dxfId="35" priority="52" stopIfTrue="1">
      <formula>$C48=1</formula>
    </cfRule>
    <cfRule type="expression" dxfId="34" priority="53" stopIfTrue="1">
      <formula>OR($C48=0,$C48=2,$C48=3,$C48=4)</formula>
    </cfRule>
    <cfRule type="expression" dxfId="33" priority="54" stopIfTrue="1">
      <formula>AND(TIPOORCAMENTO="Licitado",$C48&lt;&gt;"L",$C48&lt;&gt;-1)</formula>
    </cfRule>
  </conditionalFormatting>
  <conditionalFormatting sqref="C48:D53 F48:G53">
    <cfRule type="expression" dxfId="32" priority="55" stopIfTrue="1">
      <formula>$C48=1</formula>
    </cfRule>
    <cfRule type="expression" dxfId="31" priority="56" stopIfTrue="1">
      <formula>OR($C48=0,$C48=2,$C48=3,$C48=4)</formula>
    </cfRule>
  </conditionalFormatting>
  <conditionalFormatting sqref="D47">
    <cfRule type="expression" dxfId="30" priority="48" stopIfTrue="1">
      <formula>$C47=1</formula>
    </cfRule>
    <cfRule type="expression" dxfId="29" priority="49" stopIfTrue="1">
      <formula>OR($C47=0,$C47=2,$C47=3,$C47=4)</formula>
    </cfRule>
  </conditionalFormatting>
  <conditionalFormatting sqref="D47">
    <cfRule type="expression" dxfId="28" priority="46" stopIfTrue="1">
      <formula>$C47=1</formula>
    </cfRule>
    <cfRule type="expression" dxfId="27" priority="47" stopIfTrue="1">
      <formula>OR($C47=0,$C47=2,$C47=3,$C47=4)</formula>
    </cfRule>
  </conditionalFormatting>
  <conditionalFormatting sqref="A54:B56 E54:E56 A57">
    <cfRule type="expression" dxfId="26" priority="39" stopIfTrue="1">
      <formula>$C54=1</formula>
    </cfRule>
    <cfRule type="expression" dxfId="25" priority="40" stopIfTrue="1">
      <formula>OR($C54=0,$C54=2,$C54=3,$C54=4)</formula>
    </cfRule>
  </conditionalFormatting>
  <conditionalFormatting sqref="I54:I57">
    <cfRule type="expression" dxfId="24" priority="41" stopIfTrue="1">
      <formula>$C54=1</formula>
    </cfRule>
    <cfRule type="expression" dxfId="23" priority="42" stopIfTrue="1">
      <formula>OR($C54=0,$C54=2,$C54=3,$C54=4)</formula>
    </cfRule>
    <cfRule type="expression" dxfId="22" priority="43" stopIfTrue="1">
      <formula>AND(TIPOORCAMENTO="Licitado",$C54&lt;&gt;"L",$C54&lt;&gt;-1)</formula>
    </cfRule>
  </conditionalFormatting>
  <conditionalFormatting sqref="C54:D56 F54:G56 C57 G57">
    <cfRule type="expression" dxfId="21" priority="44" stopIfTrue="1">
      <formula>$C54=1</formula>
    </cfRule>
    <cfRule type="expression" dxfId="20" priority="45" stopIfTrue="1">
      <formula>OR($C54=0,$C54=2,$C54=3,$C54=4)</formula>
    </cfRule>
  </conditionalFormatting>
  <conditionalFormatting sqref="A58:B63 E58:E63">
    <cfRule type="expression" dxfId="19" priority="32" stopIfTrue="1">
      <formula>$C58=1</formula>
    </cfRule>
    <cfRule type="expression" dxfId="18" priority="33" stopIfTrue="1">
      <formula>OR($C58=0,$C58=2,$C58=3,$C58=4)</formula>
    </cfRule>
  </conditionalFormatting>
  <conditionalFormatting sqref="I58:I63">
    <cfRule type="expression" dxfId="17" priority="34" stopIfTrue="1">
      <formula>$C58=1</formula>
    </cfRule>
    <cfRule type="expression" dxfId="16" priority="35" stopIfTrue="1">
      <formula>OR($C58=0,$C58=2,$C58=3,$C58=4)</formula>
    </cfRule>
    <cfRule type="expression" dxfId="15" priority="36" stopIfTrue="1">
      <formula>AND(TIPOORCAMENTO="Licitado",$C58&lt;&gt;"L",$C58&lt;&gt;-1)</formula>
    </cfRule>
  </conditionalFormatting>
  <conditionalFormatting sqref="C58:D63 F58:G63">
    <cfRule type="expression" dxfId="14" priority="37" stopIfTrue="1">
      <formula>$C58=1</formula>
    </cfRule>
    <cfRule type="expression" dxfId="13" priority="38" stopIfTrue="1">
      <formula>OR($C58=0,$C58=2,$C58=3,$C58=4)</formula>
    </cfRule>
  </conditionalFormatting>
  <conditionalFormatting sqref="A64:B68 E64:E68">
    <cfRule type="expression" dxfId="12" priority="25" stopIfTrue="1">
      <formula>$C64=1</formula>
    </cfRule>
    <cfRule type="expression" dxfId="11" priority="26" stopIfTrue="1">
      <formula>OR($C64=0,$C64=2,$C64=3,$C64=4)</formula>
    </cfRule>
  </conditionalFormatting>
  <conditionalFormatting sqref="I64:I68">
    <cfRule type="expression" dxfId="10" priority="27" stopIfTrue="1">
      <formula>$C64=1</formula>
    </cfRule>
    <cfRule type="expression" dxfId="9" priority="28" stopIfTrue="1">
      <formula>OR($C64=0,$C64=2,$C64=3,$C64=4)</formula>
    </cfRule>
    <cfRule type="expression" dxfId="8" priority="29" stopIfTrue="1">
      <formula>AND(TIPOORCAMENTO="Licitado",$C64&lt;&gt;"L",$C64&lt;&gt;-1)</formula>
    </cfRule>
  </conditionalFormatting>
  <conditionalFormatting sqref="C64:D68 F64:G68">
    <cfRule type="expression" dxfId="7" priority="30" stopIfTrue="1">
      <formula>$C64=1</formula>
    </cfRule>
    <cfRule type="expression" dxfId="6" priority="31" stopIfTrue="1">
      <formula>OR($C64=0,$C64=2,$C64=3,$C64=4)</formula>
    </cfRule>
  </conditionalFormatting>
  <conditionalFormatting sqref="B57">
    <cfRule type="expression" dxfId="5" priority="11" stopIfTrue="1">
      <formula>$C57=1</formula>
    </cfRule>
    <cfRule type="expression" dxfId="4" priority="12" stopIfTrue="1">
      <formula>OR($C57=0,$C57=2,$C57=3,$C57=4)</formula>
    </cfRule>
  </conditionalFormatting>
  <conditionalFormatting sqref="F57 D57">
    <cfRule type="expression" dxfId="3" priority="3" stopIfTrue="1">
      <formula>$C57=1</formula>
    </cfRule>
    <cfRule type="expression" dxfId="2" priority="4" stopIfTrue="1">
      <formula>OR($C57=0,$C57=2,$C57=3,$C57=4)</formula>
    </cfRule>
  </conditionalFormatting>
  <conditionalFormatting sqref="E57">
    <cfRule type="expression" dxfId="1" priority="1" stopIfTrue="1">
      <formula>$C57=1</formula>
    </cfRule>
    <cfRule type="expression" dxfId="0" priority="2" stopIfTrue="1">
      <formula>OR($C57=0,$C57=2,$C57=3,$C57=4)</formula>
    </cfRule>
  </conditionalFormatting>
  <dataValidations count="5">
    <dataValidation type="decimal" operator="greaterThan" allowBlank="1" showErrorMessage="1" error="Apenas números decimais maiores que zero." sqref="H11:H68">
      <formula1>0</formula1>
      <formula2>0</formula2>
    </dataValidation>
    <dataValidation type="list" allowBlank="1" sqref="C11:C68">
      <formula1>"SINAPI,SINAPI-I,SICRO,Composição,Cotação"</formula1>
      <formula2>0</formula2>
    </dataValidation>
    <dataValidation type="list" errorStyle="warning" allowBlank="1" showErrorMessage="1" errorTitle="Aviso BDI" error="Selecione um dos 3 BDI da lista._x000a__x000a_Caso tenha mais de 3 BDI nesta Planilha Orçamentária digite apenas valor percentual." sqref="I11:I68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G11:G68"/>
    <dataValidation allowBlank="1" showInputMessage="1" showErrorMessage="1" prompt="Para Orçamento Proposto, o Preço Unitário é resultado do produto do Custo Unitário pelo BDI._x000a_Para Orçamento Licitado, deve ser preenchido na Coluna AL." sqref="J11:J68"/>
  </dataValidations>
  <pageMargins left="0.511811024" right="0.511811024" top="0.78740157499999996" bottom="0.78740157499999996" header="0.31496062000000002" footer="0.31496062000000002"/>
  <ignoredErrors>
    <ignoredError sqref="K1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2022-05-27T00:42:04Z</dcterms:created>
  <dcterms:modified xsi:type="dcterms:W3CDTF">2022-06-13T13:53:02Z</dcterms:modified>
</cp:coreProperties>
</file>